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riina_senipalu_justdigi_ee/Documents/Dokumendid/Ministri KK muutmine/2026/II muutmine/"/>
    </mc:Choice>
  </mc:AlternateContent>
  <xr:revisionPtr revIDLastSave="293" documentId="8_{E77D34DB-C46F-46AA-95D7-6504C937343E}" xr6:coauthVersionLast="47" xr6:coauthVersionMax="47" xr10:uidLastSave="{B7169BAA-E35F-449B-9B2B-C031B34620AF}"/>
  <bookViews>
    <workbookView xWindow="-120" yWindow="-120" windowWidth="29040" windowHeight="15720" tabRatio="959" xr2:uid="{00000000-000D-0000-FFFF-FFFF00000000}"/>
  </bookViews>
  <sheets>
    <sheet name="Lisa 1." sheetId="27" r:id="rId1"/>
  </sheets>
  <externalReferences>
    <externalReference r:id="rId2"/>
  </externalReferences>
  <definedNames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7" i="27" l="1"/>
  <c r="I99" i="27"/>
  <c r="I20" i="27"/>
  <c r="J20" i="27"/>
  <c r="H20" i="27"/>
  <c r="K47" i="27"/>
  <c r="K68" i="27"/>
  <c r="K69" i="27"/>
  <c r="K84" i="27"/>
  <c r="K85" i="27"/>
  <c r="K101" i="27"/>
  <c r="K102" i="27"/>
  <c r="G8" i="27"/>
  <c r="K8" i="27" s="1"/>
  <c r="G9" i="27"/>
  <c r="K9" i="27" s="1"/>
  <c r="G10" i="27"/>
  <c r="K10" i="27" s="1"/>
  <c r="G12" i="27"/>
  <c r="K12" i="27" s="1"/>
  <c r="G14" i="27"/>
  <c r="K14" i="27" s="1"/>
  <c r="G15" i="27"/>
  <c r="K15" i="27" s="1"/>
  <c r="G16" i="27"/>
  <c r="K16" i="27" s="1"/>
  <c r="G17" i="27"/>
  <c r="K17" i="27" s="1"/>
  <c r="G18" i="27"/>
  <c r="K18" i="27" s="1"/>
  <c r="G19" i="27"/>
  <c r="K19" i="27" s="1"/>
  <c r="G21" i="27"/>
  <c r="K21" i="27" s="1"/>
  <c r="G22" i="27"/>
  <c r="K22" i="27" s="1"/>
  <c r="G23" i="27"/>
  <c r="K23" i="27" s="1"/>
  <c r="G24" i="27"/>
  <c r="K24" i="27" s="1"/>
  <c r="G25" i="27"/>
  <c r="K25" i="27" s="1"/>
  <c r="G26" i="27"/>
  <c r="K26" i="27" s="1"/>
  <c r="G27" i="27"/>
  <c r="K27" i="27" s="1"/>
  <c r="G28" i="27"/>
  <c r="K28" i="27" s="1"/>
  <c r="G29" i="27"/>
  <c r="K29" i="27" s="1"/>
  <c r="G32" i="27"/>
  <c r="K32" i="27" s="1"/>
  <c r="G33" i="27"/>
  <c r="K33" i="27" s="1"/>
  <c r="G34" i="27"/>
  <c r="K34" i="27" s="1"/>
  <c r="G35" i="27"/>
  <c r="K35" i="27" s="1"/>
  <c r="G36" i="27"/>
  <c r="K36" i="27" s="1"/>
  <c r="G37" i="27"/>
  <c r="K37" i="27" s="1"/>
  <c r="G38" i="27"/>
  <c r="K38" i="27" s="1"/>
  <c r="G39" i="27"/>
  <c r="K39" i="27" s="1"/>
  <c r="G40" i="27"/>
  <c r="K40" i="27" s="1"/>
  <c r="G41" i="27"/>
  <c r="K41" i="27" s="1"/>
  <c r="G42" i="27"/>
  <c r="K42" i="27" s="1"/>
  <c r="G43" i="27"/>
  <c r="K43" i="27" s="1"/>
  <c r="G44" i="27"/>
  <c r="K44" i="27" s="1"/>
  <c r="G45" i="27"/>
  <c r="K45" i="27" s="1"/>
  <c r="G46" i="27"/>
  <c r="K46" i="27" s="1"/>
  <c r="G48" i="27"/>
  <c r="K48" i="27" s="1"/>
  <c r="G49" i="27"/>
  <c r="K49" i="27" s="1"/>
  <c r="G50" i="27"/>
  <c r="K50" i="27" s="1"/>
  <c r="G51" i="27"/>
  <c r="K51" i="27" s="1"/>
  <c r="G52" i="27"/>
  <c r="K52" i="27" s="1"/>
  <c r="G53" i="27"/>
  <c r="K53" i="27" s="1"/>
  <c r="G54" i="27"/>
  <c r="K54" i="27" s="1"/>
  <c r="G55" i="27"/>
  <c r="K55" i="27" s="1"/>
  <c r="G56" i="27"/>
  <c r="K56" i="27" s="1"/>
  <c r="G57" i="27"/>
  <c r="K57" i="27" s="1"/>
  <c r="G58" i="27"/>
  <c r="K58" i="27" s="1"/>
  <c r="G59" i="27"/>
  <c r="K59" i="27" s="1"/>
  <c r="G60" i="27"/>
  <c r="K60" i="27" s="1"/>
  <c r="G61" i="27"/>
  <c r="K61" i="27" s="1"/>
  <c r="G62" i="27"/>
  <c r="K62" i="27" s="1"/>
  <c r="G63" i="27"/>
  <c r="K63" i="27" s="1"/>
  <c r="G64" i="27"/>
  <c r="K64" i="27" s="1"/>
  <c r="G65" i="27"/>
  <c r="K65" i="27" s="1"/>
  <c r="G66" i="27"/>
  <c r="K66" i="27" s="1"/>
  <c r="G67" i="27"/>
  <c r="K67" i="27" s="1"/>
  <c r="G71" i="27"/>
  <c r="K71" i="27" s="1"/>
  <c r="G72" i="27"/>
  <c r="K72" i="27" s="1"/>
  <c r="G73" i="27"/>
  <c r="K73" i="27" s="1"/>
  <c r="G74" i="27"/>
  <c r="K74" i="27" s="1"/>
  <c r="G75" i="27"/>
  <c r="K75" i="27" s="1"/>
  <c r="G76" i="27"/>
  <c r="K76" i="27" s="1"/>
  <c r="G77" i="27"/>
  <c r="K77" i="27" s="1"/>
  <c r="G78" i="27"/>
  <c r="K78" i="27" s="1"/>
  <c r="G79" i="27"/>
  <c r="K79" i="27" s="1"/>
  <c r="G80" i="27"/>
  <c r="K80" i="27" s="1"/>
  <c r="G81" i="27"/>
  <c r="K81" i="27" s="1"/>
  <c r="G82" i="27"/>
  <c r="K82" i="27" s="1"/>
  <c r="G83" i="27"/>
  <c r="K83" i="27" s="1"/>
  <c r="G88" i="27"/>
  <c r="K88" i="27" s="1"/>
  <c r="G89" i="27"/>
  <c r="K89" i="27" s="1"/>
  <c r="G90" i="27"/>
  <c r="K90" i="27" s="1"/>
  <c r="G91" i="27"/>
  <c r="K91" i="27" s="1"/>
  <c r="G92" i="27"/>
  <c r="K92" i="27" s="1"/>
  <c r="G93" i="27"/>
  <c r="K93" i="27" s="1"/>
  <c r="G94" i="27"/>
  <c r="K94" i="27" s="1"/>
  <c r="G95" i="27"/>
  <c r="K95" i="27" s="1"/>
  <c r="G96" i="27"/>
  <c r="K96" i="27" s="1"/>
  <c r="G97" i="27"/>
  <c r="K97" i="27" s="1"/>
  <c r="G98" i="27"/>
  <c r="K98" i="27" s="1"/>
  <c r="G99" i="27"/>
  <c r="G87" i="27" s="1"/>
  <c r="K87" i="27" s="1"/>
  <c r="G100" i="27"/>
  <c r="K100" i="27" s="1"/>
  <c r="G104" i="27"/>
  <c r="K104" i="27" s="1"/>
  <c r="G105" i="27"/>
  <c r="K105" i="27" s="1"/>
  <c r="G107" i="27"/>
  <c r="K107" i="27" s="1"/>
  <c r="G108" i="27"/>
  <c r="K108" i="27" s="1"/>
  <c r="G109" i="27"/>
  <c r="K109" i="27" s="1"/>
  <c r="G111" i="27"/>
  <c r="K111" i="27" s="1"/>
  <c r="G113" i="27"/>
  <c r="K113" i="27" s="1"/>
  <c r="G114" i="27"/>
  <c r="K114" i="27" s="1"/>
  <c r="G115" i="27"/>
  <c r="K115" i="27" s="1"/>
  <c r="G116" i="27"/>
  <c r="K116" i="27" s="1"/>
  <c r="G117" i="27"/>
  <c r="K117" i="27" s="1"/>
  <c r="G118" i="27"/>
  <c r="K118" i="27" s="1"/>
  <c r="G119" i="27"/>
  <c r="K119" i="27" s="1"/>
  <c r="G121" i="27"/>
  <c r="K121" i="27" s="1"/>
  <c r="G122" i="27"/>
  <c r="K122" i="27" s="1"/>
  <c r="G123" i="27"/>
  <c r="K123" i="27" s="1"/>
  <c r="G124" i="27"/>
  <c r="K124" i="27" s="1"/>
  <c r="G125" i="27"/>
  <c r="K125" i="27" s="1"/>
  <c r="G126" i="27"/>
  <c r="K126" i="27" s="1"/>
  <c r="G127" i="27"/>
  <c r="K127" i="27" s="1"/>
  <c r="G128" i="27"/>
  <c r="K128" i="27" s="1"/>
  <c r="G129" i="27"/>
  <c r="K129" i="27" s="1"/>
  <c r="G130" i="27"/>
  <c r="K130" i="27" s="1"/>
  <c r="G131" i="27"/>
  <c r="K131" i="27" s="1"/>
  <c r="G132" i="27"/>
  <c r="K132" i="27" s="1"/>
  <c r="G133" i="27"/>
  <c r="K133" i="27" s="1"/>
  <c r="G134" i="27"/>
  <c r="K134" i="27" s="1"/>
  <c r="G135" i="27"/>
  <c r="K135" i="27" s="1"/>
  <c r="G136" i="27"/>
  <c r="K136" i="27" s="1"/>
  <c r="G137" i="27"/>
  <c r="K137" i="27" s="1"/>
  <c r="G138" i="27"/>
  <c r="K138" i="27" s="1"/>
  <c r="G139" i="27"/>
  <c r="K139" i="27" s="1"/>
  <c r="G140" i="27"/>
  <c r="K140" i="27" s="1"/>
  <c r="G141" i="27"/>
  <c r="K141" i="27" s="1"/>
  <c r="G142" i="27"/>
  <c r="K142" i="27" s="1"/>
  <c r="G143" i="27"/>
  <c r="K143" i="27" s="1"/>
  <c r="G144" i="27"/>
  <c r="K144" i="27" s="1"/>
  <c r="G146" i="27"/>
  <c r="K146" i="27" s="1"/>
  <c r="G147" i="27"/>
  <c r="K147" i="27" s="1"/>
  <c r="G148" i="27"/>
  <c r="K148" i="27" s="1"/>
  <c r="G149" i="27"/>
  <c r="K149" i="27" s="1"/>
  <c r="G150" i="27"/>
  <c r="K150" i="27" s="1"/>
  <c r="G151" i="27"/>
  <c r="K151" i="27" s="1"/>
  <c r="G152" i="27"/>
  <c r="K152" i="27" s="1"/>
  <c r="G153" i="27"/>
  <c r="K153" i="27" s="1"/>
  <c r="G154" i="27"/>
  <c r="K154" i="27" s="1"/>
  <c r="G155" i="27"/>
  <c r="K155" i="27" s="1"/>
  <c r="G156" i="27"/>
  <c r="K156" i="27" s="1"/>
  <c r="G157" i="27"/>
  <c r="K157" i="27" s="1"/>
  <c r="G159" i="27"/>
  <c r="K159" i="27" s="1"/>
  <c r="G164" i="27"/>
  <c r="G165" i="27"/>
  <c r="G167" i="27"/>
  <c r="G168" i="27"/>
  <c r="G169" i="27"/>
  <c r="G171" i="27"/>
  <c r="G174" i="27"/>
  <c r="G176" i="27"/>
  <c r="G179" i="27"/>
  <c r="G180" i="27"/>
  <c r="G182" i="27"/>
  <c r="G183" i="27"/>
  <c r="G184" i="27"/>
  <c r="G186" i="27"/>
  <c r="G188" i="27"/>
  <c r="G190" i="27"/>
  <c r="G7" i="27"/>
  <c r="K7" i="27" s="1"/>
  <c r="K99" i="27" l="1"/>
  <c r="E87" i="27"/>
  <c r="E20" i="27"/>
  <c r="G20" i="27" s="1"/>
  <c r="K20" i="27" s="1"/>
  <c r="E13" i="27"/>
  <c r="G13" i="27" s="1"/>
  <c r="K13" i="27" s="1"/>
</calcChain>
</file>

<file path=xl/sharedStrings.xml><?xml version="1.0" encoding="utf-8"?>
<sst xmlns="http://schemas.openxmlformats.org/spreadsheetml/2006/main" count="183" uniqueCount="82">
  <si>
    <t>2026. a käskkirja nr</t>
  </si>
  <si>
    <t>Lisa 1</t>
  </si>
  <si>
    <t>Justiits- ja Digiministeeriumi 2026. aasta eelarve</t>
  </si>
  <si>
    <t>Eelarve liik</t>
  </si>
  <si>
    <t>Eelarve konto</t>
  </si>
  <si>
    <t>Objekt</t>
  </si>
  <si>
    <t>2026. a kinnitatud eelarve</t>
  </si>
  <si>
    <t>Ülekantavad vahendid</t>
  </si>
  <si>
    <t>2026. a eelarve enne muudatust</t>
  </si>
  <si>
    <t xml:space="preserve">Ülekantavad vahendid
</t>
  </si>
  <si>
    <t xml:space="preserve">Eelarve muudatused
</t>
  </si>
  <si>
    <t>Vabariigi Valitsuse sihtotstarbeline reserv</t>
  </si>
  <si>
    <t>2026. a eelarve kokku</t>
  </si>
  <si>
    <t>Justiits- ja Digiministeerium</t>
  </si>
  <si>
    <t>sh piirmääraga vahendid</t>
  </si>
  <si>
    <t>TULUD</t>
  </si>
  <si>
    <t>KULUD*</t>
  </si>
  <si>
    <t>Tulemusvaldkond: õigusriik</t>
  </si>
  <si>
    <t>Programm: Usaldusväärse ja tulemusliku õigusruumi programm</t>
  </si>
  <si>
    <t>Karistuste täideviimise korraldamine</t>
  </si>
  <si>
    <t>Konkurentsivõimelise ärikeskkonna tagamine</t>
  </si>
  <si>
    <t xml:space="preserve">Kriminaalpoliitika kujundamine ja elluviimine, sh ennetus </t>
  </si>
  <si>
    <t>Õigusemõistmise ja õigusteenuste tagamine</t>
  </si>
  <si>
    <t>Õigusriigi ja õigusloome kvaliteedi tagamine</t>
  </si>
  <si>
    <t>Tulemusvaldkond: Digiühiskond</t>
  </si>
  <si>
    <t>Programm: Digiühiskonna programm</t>
  </si>
  <si>
    <t>Riikliku küberturvalisuse tagamine</t>
  </si>
  <si>
    <t>Andmepõhise ühiskonna arendamine</t>
  </si>
  <si>
    <t>Digiriigi arengu juhtimine ja koordineerimine</t>
  </si>
  <si>
    <t>Digiriigi teenuste ja platvormide tagamine</t>
  </si>
  <si>
    <t>Personaalse riigi ja kasutajakesksete teenuste arendamine</t>
  </si>
  <si>
    <t>Sidevaldkonna õigusruumi tagamine</t>
  </si>
  <si>
    <t>Käibemaks</t>
  </si>
  <si>
    <t>INVESTEERINGUD</t>
  </si>
  <si>
    <t>sh investeeringute käibemaks</t>
  </si>
  <si>
    <t>Arvestuslikud ja piirmääraga vahendid</t>
  </si>
  <si>
    <t>Toetused</t>
  </si>
  <si>
    <t>Sotsiaaltoetused, sh</t>
  </si>
  <si>
    <t>Kriminaalpoliitika kujundamine ja elluviimine, sh ennetus</t>
  </si>
  <si>
    <t>Sihtotstarbelised toetused, sh</t>
  </si>
  <si>
    <t>IT investeeringu toetus, sh</t>
  </si>
  <si>
    <t>IN002000</t>
  </si>
  <si>
    <t>Masinad ja seadmed, sh</t>
  </si>
  <si>
    <t>IN004000</t>
  </si>
  <si>
    <t>Liikmemaksud</t>
  </si>
  <si>
    <t>SE000003</t>
  </si>
  <si>
    <t>Digiriigi alusbaasi kindlustamine</t>
  </si>
  <si>
    <t>Sidevaldkonna regulatiivse keskkonna tagamine</t>
  </si>
  <si>
    <t>Õigusabi ja Advokatuuri poolt avalik-õiguslike ülesannete täitmine</t>
  </si>
  <si>
    <t>SE030002</t>
  </si>
  <si>
    <t>NIS2 direktiivi toetusmeede</t>
  </si>
  <si>
    <t>SR030021</t>
  </si>
  <si>
    <t>Tööjõukulud, sh</t>
  </si>
  <si>
    <t>Kindlaksmääratud tööjõukulud, sh</t>
  </si>
  <si>
    <t>Majandamiskulud, sh</t>
  </si>
  <si>
    <t>RKAS, sh</t>
  </si>
  <si>
    <t>SE000028</t>
  </si>
  <si>
    <t>NIS2 direktiivi toetusmeede, sh</t>
  </si>
  <si>
    <t>Muud kulud</t>
  </si>
  <si>
    <t>Investeeringud</t>
  </si>
  <si>
    <t>IT-investeeringud</t>
  </si>
  <si>
    <t>Kalaranna 28 parendustööd</t>
  </si>
  <si>
    <t>IN030012</t>
  </si>
  <si>
    <t>Välistoetuse riigieelarveline kaasfinantseerimine toetuse vahendamisel</t>
  </si>
  <si>
    <t>Toetused, sh</t>
  </si>
  <si>
    <t>Välistoetus ning sellest sõltuvad vahendid</t>
  </si>
  <si>
    <t>  Vahendatud välistoetus ja sellest sõltuvad kulud</t>
  </si>
  <si>
    <t>Investeeringutoetused, sh</t>
  </si>
  <si>
    <t>IN030091</t>
  </si>
  <si>
    <t>IN030992</t>
  </si>
  <si>
    <t>Kohtute reserv</t>
  </si>
  <si>
    <t>KULUD</t>
  </si>
  <si>
    <t>Programmi tegevus: Õigusemõistmise ja õigusteenuste tagamine</t>
  </si>
  <si>
    <t>käibemaks</t>
  </si>
  <si>
    <t xml:space="preserve">Tööjõukulud </t>
  </si>
  <si>
    <t>sh kohtunike tööjõukulud</t>
  </si>
  <si>
    <t>Majandamiskulud</t>
  </si>
  <si>
    <t>Vanglate reserv</t>
  </si>
  <si>
    <t>Programmi tegevus: Karistuste täideviimise korraldamine</t>
  </si>
  <si>
    <t>Tööjõukulud</t>
  </si>
  <si>
    <t>Tegevuskulud, v.a tööjõukulud</t>
  </si>
  <si>
    <t>* Kuludes ei sisaldu amortisatsioon (mitterahaline kulu)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</si>
</sst>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0"/>
      <color theme="1"/>
      <name val="Aptos Narrow"/>
      <family val="2"/>
      <charset val="186"/>
      <scheme val="minor"/>
    </font>
    <font>
      <sz val="12"/>
      <color theme="1"/>
      <name val="Aptos Narrow"/>
      <family val="2"/>
      <charset val="186"/>
      <scheme val="minor"/>
    </font>
    <font>
      <sz val="10"/>
      <name val="Aptos Narrow"/>
      <family val="2"/>
      <charset val="186"/>
      <scheme val="minor"/>
    </font>
    <font>
      <sz val="10"/>
      <color rgb="FF000000"/>
      <name val="Calibri"/>
      <family val="2"/>
      <charset val="186"/>
    </font>
    <font>
      <b/>
      <sz val="10"/>
      <color rgb="FF000000"/>
      <name val="Calibri"/>
      <family val="2"/>
      <charset val="186"/>
    </font>
    <font>
      <i/>
      <sz val="10"/>
      <name val="Calibri"/>
      <family val="2"/>
      <charset val="186"/>
    </font>
    <font>
      <b/>
      <sz val="10"/>
      <name val="Calibri"/>
      <family val="2"/>
      <charset val="186"/>
    </font>
    <font>
      <b/>
      <sz val="13"/>
      <color rgb="FF000000"/>
      <name val="Calibri"/>
      <family val="2"/>
      <charset val="186"/>
    </font>
    <font>
      <b/>
      <sz val="14"/>
      <color rgb="FF000000"/>
      <name val="Calibri"/>
      <family val="2"/>
      <charset val="186"/>
    </font>
    <font>
      <sz val="10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sz val="10"/>
      <color rgb="FFA5A5A5"/>
      <name val="Calibri"/>
      <family val="2"/>
      <charset val="186"/>
    </font>
    <font>
      <b/>
      <sz val="10"/>
      <color rgb="FFA5A5A5"/>
      <name val="Calibri"/>
      <family val="2"/>
      <charset val="186"/>
    </font>
    <font>
      <sz val="10"/>
      <name val="Calibri"/>
      <family val="2"/>
      <charset val="186"/>
    </font>
    <font>
      <b/>
      <sz val="12"/>
      <name val="Calibri"/>
      <family val="2"/>
      <charset val="186"/>
    </font>
    <font>
      <sz val="10"/>
      <color rgb="FFA5A5A5"/>
      <name val="Calibri"/>
      <family val="2"/>
    </font>
    <font>
      <i/>
      <sz val="10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i/>
      <sz val="11"/>
      <name val="Calibri"/>
      <family val="2"/>
      <charset val="186"/>
    </font>
    <font>
      <b/>
      <sz val="11"/>
      <name val="Calibri"/>
      <family val="2"/>
      <charset val="186"/>
    </font>
    <font>
      <i/>
      <sz val="8"/>
      <name val="Calibri"/>
      <family val="2"/>
      <charset val="186"/>
    </font>
    <font>
      <sz val="10"/>
      <color rgb="FF000000"/>
      <name val="Calibri"/>
      <family val="2"/>
    </font>
    <font>
      <sz val="10"/>
      <name val="Calibri"/>
      <family val="2"/>
    </font>
    <font>
      <b/>
      <i/>
      <sz val="10"/>
      <color rgb="FFFF0000"/>
      <name val="Calibri"/>
      <family val="2"/>
      <charset val="186"/>
    </font>
    <font>
      <sz val="11"/>
      <name val="Calibri"/>
      <family val="2"/>
      <charset val="186"/>
    </font>
    <font>
      <sz val="11"/>
      <color rgb="FF000000"/>
      <name val="Calibri"/>
      <family val="2"/>
    </font>
    <font>
      <b/>
      <sz val="1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  <font>
      <i/>
      <sz val="10"/>
      <name val="Calibri"/>
      <family val="2"/>
    </font>
    <font>
      <b/>
      <u/>
      <sz val="11"/>
      <name val="Calibri"/>
      <family val="2"/>
    </font>
    <font>
      <b/>
      <sz val="12"/>
      <name val="Calibri"/>
      <family val="2"/>
    </font>
    <font>
      <b/>
      <u/>
      <sz val="10"/>
      <color rgb="FF000000"/>
      <name val="Calibri"/>
      <family val="2"/>
      <charset val="186"/>
    </font>
    <font>
      <i/>
      <sz val="10"/>
      <color theme="1"/>
      <name val="Aptos Narrow"/>
      <family val="2"/>
      <charset val="186"/>
      <scheme val="minor"/>
    </font>
    <font>
      <sz val="10"/>
      <color theme="1"/>
      <name val="Calibri"/>
      <family val="2"/>
      <charset val="186"/>
    </font>
    <font>
      <b/>
      <sz val="10"/>
      <color theme="1"/>
      <name val="Calibri"/>
      <family val="2"/>
      <charset val="186"/>
    </font>
    <font>
      <i/>
      <sz val="11"/>
      <color theme="1"/>
      <name val="Calibri"/>
      <family val="2"/>
      <charset val="186"/>
    </font>
    <font>
      <b/>
      <sz val="13"/>
      <name val="Aptos Narrow"/>
      <family val="2"/>
      <charset val="186"/>
      <scheme val="minor"/>
    </font>
    <font>
      <i/>
      <sz val="10"/>
      <name val="Aptos Narrow"/>
      <family val="2"/>
      <charset val="186"/>
      <scheme val="minor"/>
    </font>
    <font>
      <b/>
      <sz val="12"/>
      <name val="Aptos Narrow"/>
      <family val="2"/>
      <charset val="186"/>
      <scheme val="minor"/>
    </font>
    <font>
      <sz val="12"/>
      <name val="Aptos Narrow"/>
      <family val="2"/>
      <charset val="186"/>
      <scheme val="minor"/>
    </font>
    <font>
      <b/>
      <u/>
      <sz val="10"/>
      <name val="Aptos Narrow"/>
      <family val="2"/>
      <charset val="186"/>
      <scheme val="minor"/>
    </font>
    <font>
      <b/>
      <sz val="10"/>
      <name val="Aptos Narrow"/>
      <family val="2"/>
      <charset val="186"/>
      <scheme val="minor"/>
    </font>
    <font>
      <b/>
      <sz val="9"/>
      <name val="Aptos Narrow"/>
      <family val="2"/>
      <charset val="186"/>
      <scheme val="minor"/>
    </font>
    <font>
      <b/>
      <sz val="12"/>
      <name val="Aptos Narrow"/>
      <family val="2"/>
      <scheme val="minor"/>
    </font>
    <font>
      <b/>
      <sz val="10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rgb="FF000000"/>
      <name val="Aptos Narrow"/>
      <family val="2"/>
      <charset val="186"/>
    </font>
    <font>
      <b/>
      <sz val="10"/>
      <color theme="1"/>
      <name val="Aptos Narrow"/>
      <family val="2"/>
      <charset val="186"/>
      <scheme val="minor"/>
    </font>
    <font>
      <i/>
      <sz val="8"/>
      <name val="Aptos Narrow"/>
      <family val="2"/>
      <charset val="186"/>
      <scheme val="minor"/>
    </font>
    <font>
      <sz val="11"/>
      <name val="Aptos Narrow"/>
      <family val="2"/>
      <scheme val="minor"/>
    </font>
    <font>
      <b/>
      <sz val="13"/>
      <name val="Calibri"/>
      <family val="2"/>
      <charset val="186"/>
    </font>
    <font>
      <sz val="12"/>
      <name val="Calibri"/>
      <family val="2"/>
      <charset val="186"/>
    </font>
    <font>
      <i/>
      <sz val="9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126">
    <xf numFmtId="0" fontId="0" fillId="0" borderId="0" xfId="0"/>
    <xf numFmtId="3" fontId="4" fillId="0" borderId="0" xfId="1" applyNumberFormat="1" applyFont="1" applyAlignment="1">
      <alignment horizontal="right"/>
    </xf>
    <xf numFmtId="3" fontId="5" fillId="0" borderId="0" xfId="1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13" fillId="0" borderId="0" xfId="0" applyFont="1"/>
    <xf numFmtId="0" fontId="11" fillId="0" borderId="0" xfId="0" applyFont="1"/>
    <xf numFmtId="0" fontId="10" fillId="0" borderId="0" xfId="0" applyFont="1" applyAlignment="1">
      <alignment horizontal="center" vertical="center" wrapText="1"/>
    </xf>
    <xf numFmtId="3" fontId="14" fillId="0" borderId="0" xfId="0" applyNumberFormat="1" applyFont="1"/>
    <xf numFmtId="0" fontId="14" fillId="0" borderId="0" xfId="0" applyFont="1"/>
    <xf numFmtId="0" fontId="14" fillId="3" borderId="0" xfId="0" applyFont="1" applyFill="1"/>
    <xf numFmtId="0" fontId="10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indent="1"/>
    </xf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/>
    <xf numFmtId="0" fontId="19" fillId="0" borderId="0" xfId="0" applyFont="1" applyAlignment="1">
      <alignment horizontal="center" vertical="center" wrapText="1"/>
    </xf>
    <xf numFmtId="0" fontId="18" fillId="3" borderId="0" xfId="0" applyFont="1" applyFill="1"/>
    <xf numFmtId="3" fontId="8" fillId="0" borderId="0" xfId="0" applyNumberFormat="1" applyFont="1"/>
    <xf numFmtId="0" fontId="20" fillId="0" borderId="0" xfId="0" applyFont="1" applyAlignment="1">
      <alignment horizontal="left" indent="1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horizontal="center" vertical="center" wrapText="1"/>
    </xf>
    <xf numFmtId="3" fontId="21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right" vertical="center" wrapText="1"/>
    </xf>
    <xf numFmtId="0" fontId="20" fillId="0" borderId="0" xfId="0" applyFont="1" applyAlignment="1">
      <alignment horizontal="left" indent="3"/>
    </xf>
    <xf numFmtId="0" fontId="24" fillId="0" borderId="0" xfId="0" applyFont="1" applyAlignment="1">
      <alignment horizontal="center" vertical="center" wrapText="1"/>
    </xf>
    <xf numFmtId="3" fontId="17" fillId="0" borderId="0" xfId="0" applyNumberFormat="1" applyFont="1" applyAlignment="1">
      <alignment horizontal="right" vertical="center" wrapText="1"/>
    </xf>
    <xf numFmtId="3" fontId="25" fillId="0" borderId="0" xfId="0" applyNumberFormat="1" applyFont="1"/>
    <xf numFmtId="0" fontId="17" fillId="0" borderId="0" xfId="0" applyFont="1" applyAlignment="1">
      <alignment horizontal="right" vertical="center" wrapText="1"/>
    </xf>
    <xf numFmtId="0" fontId="20" fillId="0" borderId="0" xfId="0" applyFont="1" applyAlignment="1">
      <alignment horizontal="left" vertical="center" indent="3"/>
    </xf>
    <xf numFmtId="0" fontId="20" fillId="0" borderId="0" xfId="0" applyFont="1" applyAlignment="1">
      <alignment horizontal="left" indent="2"/>
    </xf>
    <xf numFmtId="0" fontId="28" fillId="0" borderId="0" xfId="0" applyFont="1" applyAlignment="1">
      <alignment horizontal="center" vertical="center" wrapText="1"/>
    </xf>
    <xf numFmtId="3" fontId="23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26" fillId="0" borderId="0" xfId="0" applyFont="1" applyAlignment="1">
      <alignment horizontal="right" vertical="center" wrapText="1"/>
    </xf>
    <xf numFmtId="3" fontId="26" fillId="0" borderId="0" xfId="0" applyNumberFormat="1" applyFont="1"/>
    <xf numFmtId="3" fontId="26" fillId="0" borderId="0" xfId="0" applyNumberFormat="1" applyFont="1" applyAlignment="1">
      <alignment horizontal="right" vertical="center" wrapText="1"/>
    </xf>
    <xf numFmtId="3" fontId="30" fillId="0" borderId="0" xfId="0" applyNumberFormat="1" applyFont="1" applyAlignment="1">
      <alignment horizontal="right" vertical="center" wrapText="1"/>
    </xf>
    <xf numFmtId="0" fontId="30" fillId="0" borderId="0" xfId="0" applyFont="1" applyAlignment="1">
      <alignment horizontal="left" indent="1"/>
    </xf>
    <xf numFmtId="0" fontId="2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indent="1"/>
    </xf>
    <xf numFmtId="0" fontId="17" fillId="0" borderId="0" xfId="0" applyFont="1" applyAlignment="1">
      <alignment horizontal="center"/>
    </xf>
    <xf numFmtId="0" fontId="31" fillId="0" borderId="0" xfId="0" applyFont="1"/>
    <xf numFmtId="0" fontId="8" fillId="0" borderId="0" xfId="0" applyFont="1" applyAlignment="1">
      <alignment horizontal="center"/>
    </xf>
    <xf numFmtId="3" fontId="32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indent="1"/>
    </xf>
    <xf numFmtId="0" fontId="30" fillId="0" borderId="0" xfId="0" applyFont="1" applyAlignment="1">
      <alignment horizontal="center"/>
    </xf>
    <xf numFmtId="0" fontId="33" fillId="0" borderId="0" xfId="0" applyFont="1" applyAlignment="1">
      <alignment horizontal="left" indent="3"/>
    </xf>
    <xf numFmtId="0" fontId="21" fillId="0" borderId="0" xfId="0" applyFont="1" applyAlignment="1">
      <alignment horizontal="left" indent="2"/>
    </xf>
    <xf numFmtId="0" fontId="16" fillId="0" borderId="0" xfId="0" applyFont="1" applyAlignment="1">
      <alignment horizontal="right" vertical="center" wrapText="1"/>
    </xf>
    <xf numFmtId="0" fontId="34" fillId="0" borderId="0" xfId="0" applyFont="1"/>
    <xf numFmtId="3" fontId="35" fillId="0" borderId="0" xfId="0" applyNumberFormat="1" applyFont="1" applyAlignment="1">
      <alignment horizontal="right" vertical="center" wrapText="1"/>
    </xf>
    <xf numFmtId="0" fontId="36" fillId="0" borderId="0" xfId="0" applyFont="1"/>
    <xf numFmtId="0" fontId="13" fillId="0" borderId="0" xfId="0" applyFont="1" applyAlignment="1">
      <alignment horizontal="center" vertical="center" wrapText="1"/>
    </xf>
    <xf numFmtId="3" fontId="18" fillId="0" borderId="0" xfId="0" applyNumberFormat="1" applyFont="1" applyAlignment="1">
      <alignment horizontal="right" vertical="center" wrapText="1"/>
    </xf>
    <xf numFmtId="3" fontId="20" fillId="0" borderId="0" xfId="0" applyNumberFormat="1" applyFont="1"/>
    <xf numFmtId="3" fontId="9" fillId="0" borderId="0" xfId="0" applyNumberFormat="1" applyFont="1" applyAlignment="1">
      <alignment horizontal="right" vertical="center" wrapText="1"/>
    </xf>
    <xf numFmtId="0" fontId="37" fillId="0" borderId="0" xfId="4" applyFont="1" applyAlignment="1">
      <alignment horizontal="left" indent="3"/>
    </xf>
    <xf numFmtId="3" fontId="32" fillId="0" borderId="0" xfId="0" applyNumberFormat="1" applyFont="1" applyAlignment="1">
      <alignment vertical="center" wrapText="1"/>
    </xf>
    <xf numFmtId="0" fontId="37" fillId="0" borderId="0" xfId="0" applyFont="1" applyAlignment="1">
      <alignment horizontal="left" indent="1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 vertical="center" wrapText="1"/>
    </xf>
    <xf numFmtId="3" fontId="12" fillId="0" borderId="0" xfId="0" applyNumberFormat="1" applyFont="1"/>
    <xf numFmtId="3" fontId="40" fillId="0" borderId="0" xfId="0" applyNumberFormat="1" applyFont="1"/>
    <xf numFmtId="3" fontId="11" fillId="0" borderId="0" xfId="0" applyNumberFormat="1" applyFont="1"/>
    <xf numFmtId="3" fontId="10" fillId="0" borderId="0" xfId="0" applyNumberFormat="1" applyFont="1"/>
    <xf numFmtId="3" fontId="14" fillId="4" borderId="0" xfId="0" applyNumberFormat="1" applyFont="1" applyFill="1"/>
    <xf numFmtId="3" fontId="18" fillId="4" borderId="0" xfId="0" applyNumberFormat="1" applyFont="1" applyFill="1"/>
    <xf numFmtId="0" fontId="4" fillId="0" borderId="0" xfId="1" applyFont="1" applyAlignment="1">
      <alignment horizontal="left" vertical="center" wrapText="1"/>
    </xf>
    <xf numFmtId="3" fontId="0" fillId="0" borderId="0" xfId="0" applyNumberFormat="1"/>
    <xf numFmtId="0" fontId="41" fillId="0" borderId="0" xfId="0" applyFont="1"/>
    <xf numFmtId="0" fontId="6" fillId="0" borderId="0" xfId="1" applyFont="1" applyAlignment="1">
      <alignment horizontal="center"/>
    </xf>
    <xf numFmtId="0" fontId="6" fillId="0" borderId="0" xfId="1" applyFont="1"/>
    <xf numFmtId="3" fontId="41" fillId="0" borderId="0" xfId="0" applyNumberFormat="1" applyFont="1"/>
    <xf numFmtId="0" fontId="42" fillId="0" borderId="0" xfId="0" applyFont="1" applyAlignment="1">
      <alignment horizontal="left" indent="1"/>
    </xf>
    <xf numFmtId="3" fontId="42" fillId="0" borderId="0" xfId="1" applyNumberFormat="1" applyFont="1"/>
    <xf numFmtId="0" fontId="43" fillId="0" borderId="0" xfId="0" applyFont="1"/>
    <xf numFmtId="3" fontId="43" fillId="0" borderId="0" xfId="1" applyNumberFormat="1" applyFont="1"/>
    <xf numFmtId="0" fontId="44" fillId="0" borderId="0" xfId="0" applyFont="1"/>
    <xf numFmtId="3" fontId="44" fillId="0" borderId="0" xfId="1" applyNumberFormat="1" applyFont="1"/>
    <xf numFmtId="0" fontId="45" fillId="0" borderId="0" xfId="1" applyFont="1"/>
    <xf numFmtId="0" fontId="46" fillId="0" borderId="0" xfId="1" applyFont="1" applyAlignment="1">
      <alignment horizontal="center"/>
    </xf>
    <xf numFmtId="0" fontId="46" fillId="0" borderId="0" xfId="1" applyFont="1"/>
    <xf numFmtId="3" fontId="46" fillId="0" borderId="0" xfId="1" applyNumberFormat="1" applyFont="1"/>
    <xf numFmtId="0" fontId="47" fillId="0" borderId="0" xfId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/>
    <xf numFmtId="3" fontId="42" fillId="0" borderId="0" xfId="2" applyNumberFormat="1" applyFont="1"/>
    <xf numFmtId="0" fontId="46" fillId="0" borderId="0" xfId="2" applyFont="1" applyAlignment="1">
      <alignment horizontal="center"/>
    </xf>
    <xf numFmtId="0" fontId="46" fillId="0" borderId="0" xfId="2" applyFont="1"/>
    <xf numFmtId="0" fontId="45" fillId="0" borderId="0" xfId="2" applyFont="1"/>
    <xf numFmtId="3" fontId="46" fillId="0" borderId="0" xfId="2" applyNumberFormat="1" applyFont="1"/>
    <xf numFmtId="0" fontId="47" fillId="0" borderId="0" xfId="2" applyFont="1" applyAlignment="1">
      <alignment horizontal="center"/>
    </xf>
    <xf numFmtId="0" fontId="48" fillId="0" borderId="0" xfId="0" applyFont="1"/>
    <xf numFmtId="0" fontId="49" fillId="0" borderId="0" xfId="2" applyFont="1" applyAlignment="1">
      <alignment horizontal="center"/>
    </xf>
    <xf numFmtId="0" fontId="49" fillId="0" borderId="0" xfId="2" applyFont="1"/>
    <xf numFmtId="3" fontId="48" fillId="0" borderId="0" xfId="2" applyNumberFormat="1" applyFont="1"/>
    <xf numFmtId="0" fontId="50" fillId="0" borderId="0" xfId="0" applyFont="1"/>
    <xf numFmtId="0" fontId="51" fillId="0" borderId="0" xfId="2" applyFont="1" applyAlignment="1">
      <alignment horizontal="center"/>
    </xf>
    <xf numFmtId="0" fontId="51" fillId="0" borderId="0" xfId="2" applyFont="1"/>
    <xf numFmtId="3" fontId="50" fillId="0" borderId="0" xfId="2" applyNumberFormat="1" applyFont="1"/>
    <xf numFmtId="0" fontId="52" fillId="0" borderId="0" xfId="0" applyFont="1" applyAlignment="1">
      <alignment horizontal="left" indent="1"/>
    </xf>
    <xf numFmtId="0" fontId="53" fillId="0" borderId="0" xfId="4" applyFont="1" applyAlignment="1">
      <alignment horizontal="left" indent="1"/>
    </xf>
    <xf numFmtId="0" fontId="4" fillId="0" borderId="0" xfId="4" applyFont="1" applyAlignment="1">
      <alignment horizontal="center"/>
    </xf>
    <xf numFmtId="0" fontId="6" fillId="0" borderId="0" xfId="2" applyFont="1" applyAlignment="1">
      <alignment horizontal="center" vertical="center" wrapText="1"/>
    </xf>
    <xf numFmtId="0" fontId="54" fillId="0" borderId="0" xfId="4" applyFont="1" applyAlignment="1">
      <alignment horizontal="center" vertical="center" wrapText="1"/>
    </xf>
    <xf numFmtId="0" fontId="55" fillId="0" borderId="0" xfId="0" applyFont="1"/>
    <xf numFmtId="3" fontId="56" fillId="0" borderId="0" xfId="0" applyNumberFormat="1" applyFont="1"/>
    <xf numFmtId="3" fontId="9" fillId="0" borderId="0" xfId="0" applyNumberFormat="1" applyFont="1"/>
    <xf numFmtId="3" fontId="57" fillId="0" borderId="0" xfId="0" applyNumberFormat="1" applyFont="1"/>
    <xf numFmtId="3" fontId="18" fillId="0" borderId="0" xfId="0" applyNumberFormat="1" applyFont="1"/>
    <xf numFmtId="0" fontId="17" fillId="0" borderId="0" xfId="0" applyFont="1"/>
    <xf numFmtId="0" fontId="58" fillId="0" borderId="0" xfId="0" applyFont="1" applyAlignment="1">
      <alignment horizontal="left" indent="2"/>
    </xf>
    <xf numFmtId="3" fontId="17" fillId="0" borderId="0" xfId="0" applyNumberFormat="1" applyFont="1"/>
    <xf numFmtId="0" fontId="10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9" fillId="2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left" indent="3"/>
    </xf>
    <xf numFmtId="0" fontId="32" fillId="0" borderId="0" xfId="0" applyFont="1" applyAlignment="1">
      <alignment horizontal="center" vertical="center" wrapText="1"/>
    </xf>
    <xf numFmtId="0" fontId="7" fillId="0" borderId="0" xfId="0" applyFont="1" applyAlignment="1"/>
    <xf numFmtId="0" fontId="29" fillId="0" borderId="0" xfId="0" applyFont="1" applyAlignment="1"/>
    <xf numFmtId="0" fontId="30" fillId="0" borderId="0" xfId="0" applyFont="1" applyAlignment="1"/>
  </cellXfs>
  <cellStyles count="5">
    <cellStyle name="Normaallaad" xfId="0" builtinId="0"/>
    <cellStyle name="Normaallaad 2" xfId="4" xr:uid="{DC783C9A-66A9-4E8C-B080-CAEB6615CA0A}"/>
    <cellStyle name="Normaallaad 2 2" xfId="1" xr:uid="{C325BEB5-A31F-45CC-BB41-321957103B8D}"/>
    <cellStyle name="Normaallaad 2 2 2" xfId="2" xr:uid="{FF9796AB-E053-4C9A-B47F-134E0CD276CD}"/>
    <cellStyle name="Normaallaad 2 2 2 2" xfId="3" xr:uid="{156367A3-9F6E-4308-ACDA-7989F7D791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D4BF3-53A9-42EF-9764-B1CEC20D3AC7}">
  <dimension ref="A1:O193"/>
  <sheetViews>
    <sheetView tabSelected="1" workbookViewId="0">
      <selection activeCell="Q185" sqref="Q185"/>
    </sheetView>
  </sheetViews>
  <sheetFormatPr defaultRowHeight="15"/>
  <cols>
    <col min="1" max="1" width="67.42578125" customWidth="1"/>
    <col min="2" max="3" width="8.7109375" hidden="1" customWidth="1"/>
    <col min="4" max="4" width="15" hidden="1" customWidth="1"/>
    <col min="5" max="5" width="17.5703125" hidden="1" customWidth="1"/>
    <col min="6" max="6" width="13" hidden="1" customWidth="1"/>
    <col min="7" max="7" width="15.5703125" customWidth="1"/>
    <col min="8" max="8" width="13" customWidth="1"/>
    <col min="9" max="9" width="14.5703125" customWidth="1"/>
    <col min="10" max="10" width="17" customWidth="1"/>
    <col min="11" max="11" width="16" customWidth="1"/>
    <col min="15" max="15" width="10.85546875" bestFit="1" customWidth="1"/>
  </cols>
  <sheetData>
    <row r="1" spans="1:11">
      <c r="K1" s="1" t="s">
        <v>0</v>
      </c>
    </row>
    <row r="2" spans="1:11">
      <c r="K2" s="1" t="s">
        <v>1</v>
      </c>
    </row>
    <row r="3" spans="1:11" ht="15.75">
      <c r="A3" s="2" t="s">
        <v>2</v>
      </c>
      <c r="E3" s="1"/>
    </row>
    <row r="5" spans="1:11" ht="27" customHeight="1">
      <c r="A5" s="118"/>
      <c r="B5" s="118" t="s">
        <v>3</v>
      </c>
      <c r="C5" s="118" t="s">
        <v>4</v>
      </c>
      <c r="D5" s="118" t="s">
        <v>5</v>
      </c>
      <c r="E5" s="119" t="s">
        <v>6</v>
      </c>
      <c r="F5" s="119" t="s">
        <v>7</v>
      </c>
      <c r="G5" s="120" t="s">
        <v>8</v>
      </c>
      <c r="H5" s="120" t="s">
        <v>9</v>
      </c>
      <c r="I5" s="120" t="s">
        <v>10</v>
      </c>
      <c r="J5" s="120" t="s">
        <v>11</v>
      </c>
      <c r="K5" s="120" t="s">
        <v>12</v>
      </c>
    </row>
    <row r="6" spans="1:11">
      <c r="A6" s="118"/>
      <c r="B6" s="118"/>
      <c r="C6" s="118"/>
      <c r="D6" s="118"/>
      <c r="E6" s="119"/>
      <c r="F6" s="119"/>
      <c r="G6" s="120"/>
      <c r="H6" s="120"/>
      <c r="I6" s="120"/>
      <c r="J6" s="120"/>
      <c r="K6" s="120"/>
    </row>
    <row r="7" spans="1:11" ht="18.75">
      <c r="A7" s="6" t="s">
        <v>13</v>
      </c>
      <c r="B7" s="7"/>
      <c r="C7" s="7"/>
      <c r="D7" s="7"/>
      <c r="E7" s="66">
        <v>95012182.716984704</v>
      </c>
      <c r="F7" s="66">
        <v>1669600</v>
      </c>
      <c r="G7" s="66">
        <f>SUM(E7:F7)</f>
        <v>96681782.716984704</v>
      </c>
      <c r="H7" s="66">
        <v>2627300.8649116722</v>
      </c>
      <c r="I7" s="66">
        <v>83624.999499999976</v>
      </c>
      <c r="J7" s="66">
        <v>3000000</v>
      </c>
      <c r="K7" s="66">
        <f>G7+H7+I7+J7</f>
        <v>102392708.58139639</v>
      </c>
    </row>
    <row r="8" spans="1:11">
      <c r="A8" s="63" t="s">
        <v>14</v>
      </c>
      <c r="B8" s="64"/>
      <c r="C8" s="65"/>
      <c r="D8" s="65"/>
      <c r="E8" s="67">
        <v>35731922</v>
      </c>
      <c r="F8" s="67">
        <v>1669600</v>
      </c>
      <c r="G8" s="67">
        <f>SUM(E8:F8)</f>
        <v>37401522</v>
      </c>
      <c r="H8" s="67">
        <v>2627300.8649116722</v>
      </c>
      <c r="I8" s="67">
        <v>83624.999499999976</v>
      </c>
      <c r="J8" s="67">
        <v>3000000</v>
      </c>
      <c r="K8" s="67">
        <f t="shared" ref="K8:K71" si="0">G8+H8+I8+J8</f>
        <v>43112447.864411674</v>
      </c>
    </row>
    <row r="9" spans="1:11" ht="17.25">
      <c r="A9" s="6" t="s">
        <v>15</v>
      </c>
      <c r="B9" s="7"/>
      <c r="C9" s="7"/>
      <c r="D9" s="7"/>
      <c r="E9" s="68">
        <v>43611789</v>
      </c>
      <c r="F9" s="68"/>
      <c r="G9" s="68">
        <f>SUM(E9:F9)</f>
        <v>43611789</v>
      </c>
      <c r="K9" s="68">
        <f t="shared" si="0"/>
        <v>43611789</v>
      </c>
    </row>
    <row r="10" spans="1:11" ht="17.25">
      <c r="A10" s="6" t="s">
        <v>16</v>
      </c>
      <c r="B10" s="7"/>
      <c r="C10" s="7"/>
      <c r="D10" s="7"/>
      <c r="E10" s="68">
        <v>81303887.255384699</v>
      </c>
      <c r="F10" s="68">
        <v>669600</v>
      </c>
      <c r="G10" s="68">
        <f>SUM(E10:F10)</f>
        <v>81973487.255384699</v>
      </c>
      <c r="H10" s="68">
        <v>2627300.8649116722</v>
      </c>
      <c r="I10" s="68">
        <v>83624.999499999976</v>
      </c>
      <c r="J10" s="68">
        <v>3000000</v>
      </c>
      <c r="K10" s="68">
        <f t="shared" si="0"/>
        <v>87684413.11979638</v>
      </c>
    </row>
    <row r="12" spans="1:11" ht="15.75">
      <c r="A12" s="10" t="s">
        <v>17</v>
      </c>
      <c r="B12" s="11"/>
      <c r="C12" s="11"/>
      <c r="D12" s="11"/>
      <c r="E12" s="70">
        <v>22220039</v>
      </c>
      <c r="F12" s="70"/>
      <c r="G12" s="70">
        <f t="shared" ref="G12:G29" si="1">SUM(E12:F12)</f>
        <v>22220039</v>
      </c>
      <c r="H12" s="70">
        <v>830947.24519139249</v>
      </c>
      <c r="I12" s="70">
        <v>244299.9999</v>
      </c>
      <c r="J12" s="70"/>
      <c r="K12" s="70">
        <f t="shared" si="0"/>
        <v>23295286.24509139</v>
      </c>
    </row>
    <row r="13" spans="1:11">
      <c r="A13" s="12" t="s">
        <v>18</v>
      </c>
      <c r="B13" s="7"/>
      <c r="C13" s="7"/>
      <c r="D13" s="7"/>
      <c r="E13" s="19">
        <f>SUM(E14:E18)</f>
        <v>22220038.63901829</v>
      </c>
      <c r="F13" s="19"/>
      <c r="G13" s="19">
        <f t="shared" si="1"/>
        <v>22220038.63901829</v>
      </c>
      <c r="H13" s="19">
        <v>830947.24519139249</v>
      </c>
      <c r="I13" s="19">
        <v>244299.9999</v>
      </c>
      <c r="J13" s="19"/>
      <c r="K13" s="19">
        <f t="shared" si="0"/>
        <v>23295285.88410968</v>
      </c>
    </row>
    <row r="14" spans="1:11" ht="15.75">
      <c r="A14" s="9" t="s">
        <v>19</v>
      </c>
      <c r="B14" s="15"/>
      <c r="C14" s="15"/>
      <c r="D14" s="15"/>
      <c r="E14" s="8">
        <v>2442993.0928612906</v>
      </c>
      <c r="F14" s="8"/>
      <c r="G14" s="8">
        <f t="shared" si="1"/>
        <v>2442993.0928612906</v>
      </c>
      <c r="H14" s="8">
        <v>184998.7849193096</v>
      </c>
      <c r="I14" s="8">
        <v>244299.9999</v>
      </c>
      <c r="J14" s="8"/>
      <c r="K14" s="8">
        <f t="shared" si="0"/>
        <v>2872291.8776806002</v>
      </c>
    </row>
    <row r="15" spans="1:11" ht="15.75">
      <c r="A15" s="16" t="s">
        <v>20</v>
      </c>
      <c r="B15" s="15"/>
      <c r="C15" s="15"/>
      <c r="D15" s="15"/>
      <c r="E15" s="8">
        <v>1066256.8130060595</v>
      </c>
      <c r="F15" s="8"/>
      <c r="G15" s="8">
        <f t="shared" si="1"/>
        <v>1066256.8130060595</v>
      </c>
      <c r="H15" s="8">
        <v>238472.01436092641</v>
      </c>
      <c r="I15" s="8"/>
      <c r="J15" s="8"/>
      <c r="K15" s="8">
        <f t="shared" si="0"/>
        <v>1304728.8273669858</v>
      </c>
    </row>
    <row r="16" spans="1:11" ht="15.75">
      <c r="A16" s="9" t="s">
        <v>21</v>
      </c>
      <c r="B16" s="123"/>
      <c r="C16" s="123"/>
      <c r="D16" s="3"/>
      <c r="E16" s="8">
        <v>4190092.9461088176</v>
      </c>
      <c r="F16" s="8"/>
      <c r="G16" s="8">
        <f t="shared" si="1"/>
        <v>4190092.9461088176</v>
      </c>
      <c r="H16" s="8">
        <v>166796.90823626879</v>
      </c>
      <c r="I16" s="8"/>
      <c r="J16" s="8"/>
      <c r="K16" s="8">
        <f t="shared" si="0"/>
        <v>4356889.854345086</v>
      </c>
    </row>
    <row r="17" spans="1:15" ht="15.75">
      <c r="A17" s="16" t="s">
        <v>22</v>
      </c>
      <c r="B17" s="123"/>
      <c r="C17" s="123"/>
      <c r="D17" s="3"/>
      <c r="E17" s="8">
        <v>9459995.3475212064</v>
      </c>
      <c r="F17" s="8"/>
      <c r="G17" s="8">
        <f t="shared" si="1"/>
        <v>9459995.3475212064</v>
      </c>
      <c r="H17" s="8">
        <v>173404.12340879184</v>
      </c>
      <c r="I17" s="8"/>
      <c r="J17" s="8"/>
      <c r="K17" s="8">
        <f t="shared" si="0"/>
        <v>9633399.4709299989</v>
      </c>
    </row>
    <row r="18" spans="1:15" ht="15.75">
      <c r="A18" s="16" t="s">
        <v>23</v>
      </c>
      <c r="B18" s="15"/>
      <c r="C18" s="15"/>
      <c r="D18" s="15"/>
      <c r="E18" s="8">
        <v>5060700.4395209169</v>
      </c>
      <c r="F18" s="8"/>
      <c r="G18" s="8">
        <f t="shared" si="1"/>
        <v>5060700.4395209169</v>
      </c>
      <c r="H18" s="8">
        <v>67275.414266095802</v>
      </c>
      <c r="I18" s="8"/>
      <c r="J18" s="8"/>
      <c r="K18" s="8">
        <f t="shared" si="0"/>
        <v>5127975.8537870124</v>
      </c>
      <c r="O18" s="73"/>
    </row>
    <row r="19" spans="1:15" ht="15.75">
      <c r="A19" s="18" t="s">
        <v>24</v>
      </c>
      <c r="B19" s="11"/>
      <c r="C19" s="11"/>
      <c r="D19" s="11"/>
      <c r="E19" s="71">
        <v>55548512</v>
      </c>
      <c r="F19" s="71">
        <v>669600</v>
      </c>
      <c r="G19" s="71">
        <f t="shared" si="1"/>
        <v>56218112</v>
      </c>
      <c r="H19" s="71">
        <v>1796353.6197202797</v>
      </c>
      <c r="I19" s="71">
        <v>-160675.00040000002</v>
      </c>
      <c r="J19" s="71">
        <v>3000000</v>
      </c>
      <c r="K19" s="71">
        <f t="shared" si="0"/>
        <v>60853790.619320281</v>
      </c>
      <c r="O19" s="73"/>
    </row>
    <row r="20" spans="1:15">
      <c r="A20" s="12" t="s">
        <v>25</v>
      </c>
      <c r="B20" s="7"/>
      <c r="C20" s="7"/>
      <c r="D20" s="7"/>
      <c r="E20" s="69">
        <f>SUM(E21:E26)</f>
        <v>55548512.236473463</v>
      </c>
      <c r="F20" s="69">
        <v>669600</v>
      </c>
      <c r="G20" s="69">
        <f t="shared" si="1"/>
        <v>56218112.236473463</v>
      </c>
      <c r="H20" s="69">
        <f>SUM(H21:H26)</f>
        <v>1796353.6197202797</v>
      </c>
      <c r="I20" s="69">
        <f t="shared" ref="I20:J20" si="2">SUM(I21:I26)</f>
        <v>-160675.00040000002</v>
      </c>
      <c r="J20" s="69">
        <f t="shared" si="2"/>
        <v>3000000</v>
      </c>
      <c r="K20" s="69">
        <f t="shared" si="0"/>
        <v>60853790.855793744</v>
      </c>
    </row>
    <row r="21" spans="1:15" ht="15.75">
      <c r="A21" s="9" t="s">
        <v>26</v>
      </c>
      <c r="B21" s="14"/>
      <c r="C21" s="14"/>
      <c r="D21" s="14"/>
      <c r="E21" s="8">
        <v>4905624.9926384101</v>
      </c>
      <c r="F21" s="8"/>
      <c r="G21" s="8">
        <f t="shared" si="1"/>
        <v>4905624.9926384101</v>
      </c>
      <c r="H21" s="8">
        <v>528610.87111895729</v>
      </c>
      <c r="I21" s="8">
        <v>-1765.0001999999999</v>
      </c>
      <c r="J21" s="8">
        <v>3000000</v>
      </c>
      <c r="K21" s="8">
        <f t="shared" si="0"/>
        <v>8432470.8635573685</v>
      </c>
    </row>
    <row r="22" spans="1:15" ht="15.75">
      <c r="A22" s="9" t="s">
        <v>27</v>
      </c>
      <c r="B22" s="14"/>
      <c r="C22" s="14"/>
      <c r="D22" s="14"/>
      <c r="E22" s="8">
        <v>9285546.5780844875</v>
      </c>
      <c r="F22" s="8"/>
      <c r="G22" s="8">
        <f t="shared" si="1"/>
        <v>9285546.5780844875</v>
      </c>
      <c r="H22" s="8">
        <v>306178</v>
      </c>
      <c r="I22" s="8"/>
      <c r="J22" s="8"/>
      <c r="K22" s="8">
        <f t="shared" si="0"/>
        <v>9591724.5780844875</v>
      </c>
    </row>
    <row r="23" spans="1:15" ht="15.75">
      <c r="A23" s="9" t="s">
        <v>28</v>
      </c>
      <c r="B23" s="14"/>
      <c r="C23" s="14"/>
      <c r="D23" s="14"/>
      <c r="E23" s="8">
        <v>18089590.144490536</v>
      </c>
      <c r="F23" s="8"/>
      <c r="G23" s="8">
        <f t="shared" si="1"/>
        <v>18089590.144490536</v>
      </c>
      <c r="H23" s="8"/>
      <c r="I23" s="8"/>
      <c r="J23" s="8"/>
      <c r="K23" s="8">
        <f t="shared" si="0"/>
        <v>18089590.144490536</v>
      </c>
      <c r="O23" s="73"/>
    </row>
    <row r="24" spans="1:15" ht="15.75">
      <c r="A24" s="9" t="s">
        <v>29</v>
      </c>
      <c r="B24" s="14"/>
      <c r="C24" s="14"/>
      <c r="D24" s="14"/>
      <c r="E24" s="8">
        <v>7629090.9694310902</v>
      </c>
      <c r="F24" s="8">
        <v>669600</v>
      </c>
      <c r="G24" s="8">
        <f t="shared" si="1"/>
        <v>8298690.9694310902</v>
      </c>
      <c r="H24" s="8">
        <v>686040.27344219736</v>
      </c>
      <c r="I24" s="8">
        <v>-158910.00020000001</v>
      </c>
      <c r="J24" s="8"/>
      <c r="K24" s="8">
        <f t="shared" si="0"/>
        <v>8825821.2426732872</v>
      </c>
    </row>
    <row r="25" spans="1:15" ht="15.75">
      <c r="A25" s="9" t="s">
        <v>30</v>
      </c>
      <c r="B25" s="14"/>
      <c r="C25" s="14"/>
      <c r="D25" s="14"/>
      <c r="E25" s="8">
        <v>2018915.8693930514</v>
      </c>
      <c r="F25" s="8"/>
      <c r="G25" s="8">
        <f t="shared" si="1"/>
        <v>2018915.8693930514</v>
      </c>
      <c r="H25" s="8">
        <v>120636.0857761599</v>
      </c>
      <c r="I25" s="8"/>
      <c r="J25" s="8"/>
      <c r="K25" s="8">
        <f t="shared" si="0"/>
        <v>2139551.9551692111</v>
      </c>
    </row>
    <row r="26" spans="1:15" ht="15.75">
      <c r="A26" s="9" t="s">
        <v>31</v>
      </c>
      <c r="B26" s="14"/>
      <c r="C26" s="14"/>
      <c r="D26" s="14"/>
      <c r="E26" s="8">
        <v>13619743.682435893</v>
      </c>
      <c r="F26" s="8"/>
      <c r="G26" s="8">
        <f t="shared" si="1"/>
        <v>13619743.682435893</v>
      </c>
      <c r="H26" s="8">
        <v>154888.38938296499</v>
      </c>
      <c r="I26" s="8"/>
      <c r="J26" s="8"/>
      <c r="K26" s="8">
        <f t="shared" si="0"/>
        <v>13774632.071818858</v>
      </c>
    </row>
    <row r="27" spans="1:15" ht="15.75">
      <c r="A27" s="9" t="s">
        <v>32</v>
      </c>
      <c r="B27" s="7"/>
      <c r="C27" s="7"/>
      <c r="D27" s="7"/>
      <c r="E27" s="19">
        <v>3535336.2553847046</v>
      </c>
      <c r="F27" s="19"/>
      <c r="G27" s="19">
        <f t="shared" si="1"/>
        <v>3535336.2553847046</v>
      </c>
      <c r="K27" s="19">
        <f t="shared" si="0"/>
        <v>3535336.2553847046</v>
      </c>
    </row>
    <row r="28" spans="1:15" ht="17.25">
      <c r="A28" s="6" t="s">
        <v>33</v>
      </c>
      <c r="B28" s="7"/>
      <c r="C28" s="7"/>
      <c r="D28" s="7"/>
      <c r="E28" s="8">
        <v>13708295.4616</v>
      </c>
      <c r="F28" s="8">
        <v>1000000</v>
      </c>
      <c r="G28" s="8">
        <f t="shared" si="1"/>
        <v>14708295.4616</v>
      </c>
      <c r="K28" s="8">
        <f t="shared" si="0"/>
        <v>14708295.4616</v>
      </c>
    </row>
    <row r="29" spans="1:15">
      <c r="A29" s="20" t="s">
        <v>34</v>
      </c>
      <c r="B29" s="7"/>
      <c r="C29" s="7"/>
      <c r="D29" s="7"/>
      <c r="E29" s="59">
        <v>2653218.4818000002</v>
      </c>
      <c r="F29" s="59"/>
      <c r="G29" s="59">
        <f t="shared" si="1"/>
        <v>2653218.4818000002</v>
      </c>
      <c r="K29" s="59">
        <f t="shared" si="0"/>
        <v>2653218.4818000002</v>
      </c>
    </row>
    <row r="30" spans="1:15" ht="17.25">
      <c r="A30" s="6"/>
      <c r="B30" s="7"/>
      <c r="C30" s="7"/>
      <c r="D30" s="7"/>
      <c r="E30" s="9"/>
      <c r="F30" s="9"/>
      <c r="G30" s="9"/>
      <c r="K30" s="9"/>
    </row>
    <row r="31" spans="1:15" ht="15.75">
      <c r="A31" s="46" t="s">
        <v>35</v>
      </c>
      <c r="B31" s="7"/>
      <c r="C31" s="7"/>
      <c r="D31" s="7"/>
      <c r="E31" s="9"/>
      <c r="F31" s="9"/>
      <c r="G31" s="9"/>
      <c r="K31" s="9"/>
    </row>
    <row r="32" spans="1:15">
      <c r="A32" s="21" t="s">
        <v>36</v>
      </c>
      <c r="B32" s="22"/>
      <c r="C32" s="23"/>
      <c r="D32" s="25"/>
      <c r="E32" s="26">
        <v>15529769</v>
      </c>
      <c r="F32" s="26">
        <v>669600</v>
      </c>
      <c r="G32" s="26">
        <f t="shared" ref="G32:G46" si="3">SUM(E32:F32)</f>
        <v>16199369</v>
      </c>
      <c r="H32" s="26">
        <v>857738.54462759243</v>
      </c>
      <c r="I32" s="26">
        <v>-1765.0001999999999</v>
      </c>
      <c r="J32" s="26">
        <v>2640000</v>
      </c>
      <c r="K32" s="26">
        <f t="shared" si="0"/>
        <v>19695342.544427592</v>
      </c>
    </row>
    <row r="33" spans="1:11">
      <c r="A33" s="12" t="s">
        <v>37</v>
      </c>
      <c r="B33" s="4">
        <v>20</v>
      </c>
      <c r="C33" s="4">
        <v>41</v>
      </c>
      <c r="D33" s="15"/>
      <c r="E33" s="27">
        <v>46600</v>
      </c>
      <c r="F33" s="27"/>
      <c r="G33" s="27">
        <f t="shared" si="3"/>
        <v>46600</v>
      </c>
      <c r="H33" s="27">
        <v>30000.000099999997</v>
      </c>
      <c r="K33" s="27">
        <f t="shared" si="0"/>
        <v>76600.000100000005</v>
      </c>
    </row>
    <row r="34" spans="1:11">
      <c r="A34" s="28" t="s">
        <v>19</v>
      </c>
      <c r="B34" s="4"/>
      <c r="C34" s="29"/>
      <c r="D34" s="15"/>
      <c r="E34" s="30">
        <v>1600</v>
      </c>
      <c r="F34" s="30"/>
      <c r="G34" s="30">
        <f t="shared" si="3"/>
        <v>1600</v>
      </c>
      <c r="I34" s="30"/>
      <c r="J34" s="30"/>
      <c r="K34" s="30">
        <f t="shared" si="0"/>
        <v>1600</v>
      </c>
    </row>
    <row r="35" spans="1:11">
      <c r="A35" s="28" t="s">
        <v>38</v>
      </c>
      <c r="B35" s="4"/>
      <c r="C35" s="29"/>
      <c r="D35" s="15"/>
      <c r="E35" s="30">
        <v>21000</v>
      </c>
      <c r="F35" s="30"/>
      <c r="G35" s="30">
        <f t="shared" si="3"/>
        <v>21000</v>
      </c>
      <c r="H35" s="30">
        <v>21000</v>
      </c>
      <c r="I35" s="30"/>
      <c r="J35" s="30"/>
      <c r="K35" s="30">
        <f t="shared" si="0"/>
        <v>42000</v>
      </c>
    </row>
    <row r="36" spans="1:11">
      <c r="A36" s="28" t="s">
        <v>23</v>
      </c>
      <c r="B36" s="4"/>
      <c r="C36" s="29"/>
      <c r="D36" s="15"/>
      <c r="E36" s="30">
        <v>24000</v>
      </c>
      <c r="F36" s="30"/>
      <c r="G36" s="30">
        <f t="shared" si="3"/>
        <v>24000</v>
      </c>
      <c r="H36" s="30">
        <v>9000.0000999999993</v>
      </c>
      <c r="I36" s="30"/>
      <c r="J36" s="30"/>
      <c r="K36" s="30">
        <f t="shared" si="0"/>
        <v>33000.000099999997</v>
      </c>
    </row>
    <row r="37" spans="1:11">
      <c r="A37" s="12" t="s">
        <v>39</v>
      </c>
      <c r="B37" s="4">
        <v>20</v>
      </c>
      <c r="C37" s="4">
        <v>45</v>
      </c>
      <c r="D37" s="15"/>
      <c r="E37" s="27">
        <v>8623498</v>
      </c>
      <c r="F37" s="27"/>
      <c r="G37" s="27">
        <f t="shared" si="3"/>
        <v>8623498</v>
      </c>
      <c r="H37" s="27">
        <v>391723.03589333384</v>
      </c>
      <c r="I37" s="27"/>
      <c r="J37" s="27"/>
      <c r="K37" s="27">
        <f t="shared" si="0"/>
        <v>9015221.0358933341</v>
      </c>
    </row>
    <row r="38" spans="1:11">
      <c r="A38" s="28" t="s">
        <v>19</v>
      </c>
      <c r="B38" s="4"/>
      <c r="C38" s="29"/>
      <c r="D38" s="15"/>
      <c r="E38" s="30">
        <v>145000</v>
      </c>
      <c r="F38" s="30"/>
      <c r="G38" s="30">
        <f t="shared" si="3"/>
        <v>145000</v>
      </c>
      <c r="H38" s="30"/>
      <c r="I38" s="30"/>
      <c r="J38" s="30"/>
      <c r="K38" s="30">
        <f t="shared" si="0"/>
        <v>145000</v>
      </c>
    </row>
    <row r="39" spans="1:11">
      <c r="A39" s="28" t="s">
        <v>22</v>
      </c>
      <c r="B39" s="4"/>
      <c r="C39" s="29"/>
      <c r="D39" s="15"/>
      <c r="E39" s="30">
        <v>1042800</v>
      </c>
      <c r="F39" s="30"/>
      <c r="G39" s="30">
        <f t="shared" si="3"/>
        <v>1042800</v>
      </c>
      <c r="H39" s="30">
        <v>5012.3700933333203</v>
      </c>
      <c r="I39" s="30"/>
      <c r="J39" s="30"/>
      <c r="K39" s="30">
        <f t="shared" si="0"/>
        <v>1047812.3700933333</v>
      </c>
    </row>
    <row r="40" spans="1:11">
      <c r="A40" s="28" t="s">
        <v>23</v>
      </c>
      <c r="B40" s="4"/>
      <c r="C40" s="29"/>
      <c r="D40" s="15"/>
      <c r="E40" s="31">
        <v>2097300</v>
      </c>
      <c r="F40" s="31"/>
      <c r="G40" s="31">
        <f t="shared" si="3"/>
        <v>2097300</v>
      </c>
      <c r="H40" s="30">
        <v>1137</v>
      </c>
      <c r="I40" s="30"/>
      <c r="J40" s="30"/>
      <c r="K40" s="31">
        <f t="shared" si="0"/>
        <v>2098437</v>
      </c>
    </row>
    <row r="41" spans="1:11">
      <c r="A41" s="28" t="s">
        <v>27</v>
      </c>
      <c r="B41" s="4"/>
      <c r="C41" s="29"/>
      <c r="D41" s="15"/>
      <c r="E41" s="31">
        <v>2456231</v>
      </c>
      <c r="F41" s="31"/>
      <c r="G41" s="31">
        <f t="shared" si="3"/>
        <v>2456231</v>
      </c>
      <c r="H41" s="30"/>
      <c r="I41" s="30"/>
      <c r="J41" s="30"/>
      <c r="K41" s="31">
        <f t="shared" si="0"/>
        <v>2456231</v>
      </c>
    </row>
    <row r="42" spans="1:11">
      <c r="A42" s="28" t="s">
        <v>28</v>
      </c>
      <c r="B42" s="4"/>
      <c r="C42" s="29"/>
      <c r="D42" s="15"/>
      <c r="E42" s="31">
        <v>288216.7</v>
      </c>
      <c r="F42" s="31"/>
      <c r="G42" s="31">
        <f t="shared" si="3"/>
        <v>288216.7</v>
      </c>
      <c r="H42" s="30"/>
      <c r="I42" s="30"/>
      <c r="J42" s="30"/>
      <c r="K42" s="31">
        <f t="shared" si="0"/>
        <v>288216.7</v>
      </c>
    </row>
    <row r="43" spans="1:11">
      <c r="A43" s="28" t="s">
        <v>29</v>
      </c>
      <c r="B43" s="4"/>
      <c r="C43" s="29"/>
      <c r="D43" s="15"/>
      <c r="E43" s="31">
        <v>864650.1</v>
      </c>
      <c r="F43" s="31"/>
      <c r="G43" s="31">
        <f t="shared" si="3"/>
        <v>864650.1</v>
      </c>
      <c r="H43" s="30">
        <v>411.66580000054103</v>
      </c>
      <c r="I43" s="30"/>
      <c r="J43" s="30"/>
      <c r="K43" s="31">
        <f t="shared" si="0"/>
        <v>865061.76580000052</v>
      </c>
    </row>
    <row r="44" spans="1:11">
      <c r="A44" s="28" t="s">
        <v>26</v>
      </c>
      <c r="B44" s="4"/>
      <c r="C44" s="29"/>
      <c r="D44" s="15"/>
      <c r="E44" s="31">
        <v>864650.1</v>
      </c>
      <c r="F44" s="31"/>
      <c r="G44" s="31">
        <f t="shared" si="3"/>
        <v>864650.1</v>
      </c>
      <c r="H44" s="30">
        <v>385162</v>
      </c>
      <c r="I44" s="30"/>
      <c r="J44" s="30"/>
      <c r="K44" s="31">
        <f t="shared" si="0"/>
        <v>1249812.1000000001</v>
      </c>
    </row>
    <row r="45" spans="1:11">
      <c r="A45" s="28" t="s">
        <v>31</v>
      </c>
      <c r="B45" s="4"/>
      <c r="C45" s="29"/>
      <c r="D45" s="15"/>
      <c r="E45" s="31">
        <v>864650.1</v>
      </c>
      <c r="F45" s="31"/>
      <c r="G45" s="31">
        <f t="shared" si="3"/>
        <v>864650.1</v>
      </c>
      <c r="K45" s="31">
        <f t="shared" si="0"/>
        <v>864650.1</v>
      </c>
    </row>
    <row r="46" spans="1:11">
      <c r="A46" s="12" t="s">
        <v>40</v>
      </c>
      <c r="B46" s="4">
        <v>20</v>
      </c>
      <c r="C46" s="4">
        <v>45</v>
      </c>
      <c r="D46" s="4" t="s">
        <v>41</v>
      </c>
      <c r="E46" s="27">
        <v>88613</v>
      </c>
      <c r="F46" s="27"/>
      <c r="G46" s="27">
        <f t="shared" si="3"/>
        <v>88613</v>
      </c>
      <c r="H46" s="27">
        <v>407069.79</v>
      </c>
      <c r="I46" s="27"/>
      <c r="J46" s="27"/>
      <c r="K46" s="27">
        <f t="shared" si="0"/>
        <v>495682.79</v>
      </c>
    </row>
    <row r="47" spans="1:11">
      <c r="A47" s="28" t="s">
        <v>22</v>
      </c>
      <c r="B47" s="4"/>
      <c r="C47" s="4"/>
      <c r="D47" s="4"/>
      <c r="E47" s="27"/>
      <c r="F47" s="27"/>
      <c r="G47" s="27"/>
      <c r="H47" s="30">
        <v>36365.79</v>
      </c>
      <c r="K47" s="30">
        <f t="shared" si="0"/>
        <v>36365.79</v>
      </c>
    </row>
    <row r="48" spans="1:11">
      <c r="A48" s="28" t="s">
        <v>28</v>
      </c>
      <c r="B48" s="4"/>
      <c r="C48" s="29"/>
      <c r="D48" s="15"/>
      <c r="E48" s="30">
        <v>8861.2999999999993</v>
      </c>
      <c r="F48" s="30"/>
      <c r="G48" s="30">
        <f t="shared" ref="G48:G67" si="4">SUM(E48:F48)</f>
        <v>8861.2999999999993</v>
      </c>
      <c r="K48" s="30">
        <f t="shared" si="0"/>
        <v>8861.2999999999993</v>
      </c>
    </row>
    <row r="49" spans="1:11">
      <c r="A49" s="28" t="s">
        <v>29</v>
      </c>
      <c r="B49" s="4"/>
      <c r="C49" s="29"/>
      <c r="D49" s="15"/>
      <c r="E49" s="30">
        <v>26583.9</v>
      </c>
      <c r="F49" s="30"/>
      <c r="G49" s="30">
        <f t="shared" si="4"/>
        <v>26583.9</v>
      </c>
      <c r="H49" s="30">
        <v>370704</v>
      </c>
      <c r="K49" s="30">
        <f t="shared" si="0"/>
        <v>397287.9</v>
      </c>
    </row>
    <row r="50" spans="1:11">
      <c r="A50" s="28" t="s">
        <v>26</v>
      </c>
      <c r="B50" s="4"/>
      <c r="C50" s="29"/>
      <c r="D50" s="15"/>
      <c r="E50" s="30">
        <v>26583.9</v>
      </c>
      <c r="F50" s="30"/>
      <c r="G50" s="30">
        <f t="shared" si="4"/>
        <v>26583.9</v>
      </c>
      <c r="K50" s="30">
        <f t="shared" si="0"/>
        <v>26583.9</v>
      </c>
    </row>
    <row r="51" spans="1:11">
      <c r="A51" s="28" t="s">
        <v>31</v>
      </c>
      <c r="B51" s="4"/>
      <c r="C51" s="29"/>
      <c r="D51" s="15"/>
      <c r="E51" s="30">
        <v>26583.9</v>
      </c>
      <c r="F51" s="30"/>
      <c r="G51" s="30">
        <f t="shared" si="4"/>
        <v>26583.9</v>
      </c>
      <c r="K51" s="30">
        <f t="shared" si="0"/>
        <v>26583.9</v>
      </c>
    </row>
    <row r="52" spans="1:11">
      <c r="A52" s="105" t="s">
        <v>42</v>
      </c>
      <c r="B52" s="4">
        <v>20</v>
      </c>
      <c r="C52" s="4">
        <v>45</v>
      </c>
      <c r="D52" s="4" t="s">
        <v>43</v>
      </c>
      <c r="E52" s="30"/>
      <c r="F52" s="27">
        <v>669600</v>
      </c>
      <c r="G52" s="27">
        <f t="shared" si="4"/>
        <v>669600</v>
      </c>
      <c r="K52" s="27">
        <f t="shared" si="0"/>
        <v>669600</v>
      </c>
    </row>
    <row r="53" spans="1:11">
      <c r="A53" s="61" t="s">
        <v>29</v>
      </c>
      <c r="B53" s="4"/>
      <c r="C53" s="29"/>
      <c r="D53" s="15"/>
      <c r="E53" s="30"/>
      <c r="F53" s="30">
        <v>669600</v>
      </c>
      <c r="G53" s="30">
        <f t="shared" si="4"/>
        <v>669600</v>
      </c>
      <c r="K53" s="30">
        <f t="shared" si="0"/>
        <v>669600</v>
      </c>
    </row>
    <row r="54" spans="1:11">
      <c r="A54" s="12" t="s">
        <v>44</v>
      </c>
      <c r="B54" s="4">
        <v>20</v>
      </c>
      <c r="C54" s="4">
        <v>45</v>
      </c>
      <c r="D54" s="4" t="s">
        <v>45</v>
      </c>
      <c r="E54" s="27">
        <v>1196058</v>
      </c>
      <c r="F54" s="27"/>
      <c r="G54" s="27">
        <f t="shared" si="4"/>
        <v>1196058</v>
      </c>
      <c r="H54" s="27">
        <v>25223.568834258309</v>
      </c>
      <c r="I54" s="27">
        <v>-1765.0001999999999</v>
      </c>
      <c r="J54" s="27"/>
      <c r="K54" s="27">
        <f t="shared" si="0"/>
        <v>1219516.5686342584</v>
      </c>
    </row>
    <row r="55" spans="1:11" ht="15" hidden="1" customHeight="1">
      <c r="A55" s="28" t="s">
        <v>19</v>
      </c>
      <c r="B55" s="4"/>
      <c r="C55" s="4"/>
      <c r="D55" s="4"/>
      <c r="E55" s="27">
        <v>8149</v>
      </c>
      <c r="F55" s="27"/>
      <c r="G55" s="27">
        <f t="shared" si="4"/>
        <v>8149</v>
      </c>
      <c r="K55" s="27">
        <f t="shared" si="0"/>
        <v>8149</v>
      </c>
    </row>
    <row r="56" spans="1:11" ht="15" hidden="1" customHeight="1">
      <c r="A56" s="33" t="s">
        <v>20</v>
      </c>
      <c r="B56" s="4"/>
      <c r="C56" s="4"/>
      <c r="D56" s="4"/>
      <c r="E56" s="27">
        <v>19940</v>
      </c>
      <c r="F56" s="27"/>
      <c r="G56" s="27">
        <f t="shared" si="4"/>
        <v>19940</v>
      </c>
      <c r="K56" s="27">
        <f t="shared" si="0"/>
        <v>19940</v>
      </c>
    </row>
    <row r="57" spans="1:11" ht="15" hidden="1" customHeight="1">
      <c r="A57" s="28" t="s">
        <v>38</v>
      </c>
      <c r="B57" s="4"/>
      <c r="C57" s="29"/>
      <c r="D57" s="15"/>
      <c r="E57" s="30">
        <v>192604</v>
      </c>
      <c r="F57" s="30"/>
      <c r="G57" s="30">
        <f t="shared" si="4"/>
        <v>192604</v>
      </c>
      <c r="K57" s="30">
        <f t="shared" si="0"/>
        <v>192604</v>
      </c>
    </row>
    <row r="58" spans="1:11" ht="15" hidden="1" customHeight="1">
      <c r="A58" s="28" t="s">
        <v>23</v>
      </c>
      <c r="B58" s="4"/>
      <c r="C58" s="29"/>
      <c r="D58" s="15"/>
      <c r="E58" s="30">
        <v>10725</v>
      </c>
      <c r="F58" s="30"/>
      <c r="G58" s="30">
        <f t="shared" si="4"/>
        <v>10725</v>
      </c>
      <c r="K58" s="30">
        <f t="shared" si="0"/>
        <v>10725</v>
      </c>
    </row>
    <row r="59" spans="1:11" ht="15" hidden="1" customHeight="1">
      <c r="A59" s="28" t="s">
        <v>46</v>
      </c>
      <c r="B59" s="4"/>
      <c r="C59" s="29"/>
      <c r="D59" s="15"/>
      <c r="E59" s="32">
        <v>0</v>
      </c>
      <c r="F59" s="32"/>
      <c r="G59" s="32">
        <f t="shared" si="4"/>
        <v>0</v>
      </c>
      <c r="K59" s="32">
        <f t="shared" si="0"/>
        <v>0</v>
      </c>
    </row>
    <row r="60" spans="1:11" ht="15" hidden="1" customHeight="1">
      <c r="A60" s="28" t="s">
        <v>26</v>
      </c>
      <c r="B60" s="4"/>
      <c r="C60" s="29"/>
      <c r="D60" s="15"/>
      <c r="E60" s="30">
        <v>33847</v>
      </c>
      <c r="F60" s="30"/>
      <c r="G60" s="30">
        <f t="shared" si="4"/>
        <v>33847</v>
      </c>
      <c r="K60" s="30">
        <f t="shared" si="0"/>
        <v>33847</v>
      </c>
    </row>
    <row r="61" spans="1:11" ht="15" hidden="1" customHeight="1">
      <c r="A61" s="28" t="s">
        <v>47</v>
      </c>
      <c r="B61" s="4"/>
      <c r="C61" s="29"/>
      <c r="D61" s="15"/>
      <c r="E61" s="32">
        <v>0</v>
      </c>
      <c r="F61" s="32"/>
      <c r="G61" s="32">
        <f t="shared" si="4"/>
        <v>0</v>
      </c>
      <c r="K61" s="32">
        <f t="shared" si="0"/>
        <v>0</v>
      </c>
    </row>
    <row r="62" spans="1:11" ht="15" hidden="1" customHeight="1">
      <c r="A62" s="28" t="s">
        <v>31</v>
      </c>
      <c r="B62" s="4"/>
      <c r="C62" s="29"/>
      <c r="D62" s="15"/>
      <c r="E62" s="30">
        <v>32082</v>
      </c>
      <c r="F62" s="30"/>
      <c r="G62" s="30">
        <f t="shared" si="4"/>
        <v>32082</v>
      </c>
      <c r="K62" s="30">
        <f t="shared" si="0"/>
        <v>32082</v>
      </c>
    </row>
    <row r="63" spans="1:11" ht="15" hidden="1" customHeight="1">
      <c r="A63" s="28" t="s">
        <v>22</v>
      </c>
      <c r="B63" s="4"/>
      <c r="C63" s="29"/>
      <c r="D63" s="15"/>
      <c r="E63" s="30">
        <v>2050</v>
      </c>
      <c r="F63" s="30"/>
      <c r="G63" s="30">
        <f t="shared" si="4"/>
        <v>2050</v>
      </c>
      <c r="K63" s="30">
        <f t="shared" si="0"/>
        <v>2050</v>
      </c>
    </row>
    <row r="64" spans="1:11" ht="15" hidden="1" customHeight="1">
      <c r="A64" s="28" t="s">
        <v>28</v>
      </c>
      <c r="B64" s="4"/>
      <c r="C64" s="29"/>
      <c r="D64" s="15"/>
      <c r="E64" s="30">
        <v>96083</v>
      </c>
      <c r="F64" s="30"/>
      <c r="G64" s="30">
        <f t="shared" si="4"/>
        <v>96083</v>
      </c>
      <c r="K64" s="30">
        <f t="shared" si="0"/>
        <v>96083</v>
      </c>
    </row>
    <row r="65" spans="1:11" ht="15" hidden="1" customHeight="1">
      <c r="A65" s="28" t="s">
        <v>29</v>
      </c>
      <c r="B65" s="4"/>
      <c r="C65" s="29"/>
      <c r="D65" s="15"/>
      <c r="E65" s="30">
        <v>800579</v>
      </c>
      <c r="F65" s="30"/>
      <c r="G65" s="30">
        <f t="shared" si="4"/>
        <v>800579</v>
      </c>
      <c r="K65" s="30">
        <f t="shared" si="0"/>
        <v>800579</v>
      </c>
    </row>
    <row r="66" spans="1:11">
      <c r="A66" s="12" t="s">
        <v>48</v>
      </c>
      <c r="B66" s="4">
        <v>20</v>
      </c>
      <c r="C66" s="4">
        <v>45</v>
      </c>
      <c r="D66" s="4" t="s">
        <v>49</v>
      </c>
      <c r="E66" s="27">
        <v>5575000</v>
      </c>
      <c r="F66" s="27"/>
      <c r="G66" s="27">
        <f t="shared" si="4"/>
        <v>5575000</v>
      </c>
      <c r="H66" s="27">
        <v>3722.1498000002498</v>
      </c>
      <c r="K66" s="27">
        <f t="shared" si="0"/>
        <v>5578722.1498000007</v>
      </c>
    </row>
    <row r="67" spans="1:11">
      <c r="A67" s="28" t="s">
        <v>22</v>
      </c>
      <c r="B67" s="4"/>
      <c r="C67" s="29"/>
      <c r="D67" s="15"/>
      <c r="E67" s="31">
        <v>5575000</v>
      </c>
      <c r="F67" s="31"/>
      <c r="G67" s="31">
        <f t="shared" si="4"/>
        <v>5575000</v>
      </c>
      <c r="H67" s="31">
        <v>3722.1498000002498</v>
      </c>
      <c r="K67" s="31">
        <f t="shared" si="0"/>
        <v>5578722.1498000007</v>
      </c>
    </row>
    <row r="68" spans="1:11">
      <c r="A68" s="106" t="s">
        <v>50</v>
      </c>
      <c r="B68" s="107">
        <v>20</v>
      </c>
      <c r="C68" s="107">
        <v>45</v>
      </c>
      <c r="D68" s="108" t="s">
        <v>51</v>
      </c>
      <c r="E68" s="31"/>
      <c r="F68" s="31"/>
      <c r="G68" s="31"/>
      <c r="H68" s="31"/>
      <c r="J68" s="27">
        <v>2640000</v>
      </c>
      <c r="K68" s="19">
        <f t="shared" si="0"/>
        <v>2640000</v>
      </c>
    </row>
    <row r="69" spans="1:11">
      <c r="A69" s="61" t="s">
        <v>26</v>
      </c>
      <c r="B69" s="107"/>
      <c r="C69" s="109"/>
      <c r="D69" s="108"/>
      <c r="E69" s="31"/>
      <c r="F69" s="31"/>
      <c r="G69" s="31"/>
      <c r="H69" s="31"/>
      <c r="J69" s="31">
        <v>2640000</v>
      </c>
      <c r="K69" s="31">
        <f t="shared" si="0"/>
        <v>2640000</v>
      </c>
    </row>
    <row r="70" spans="1:11">
      <c r="A70" s="34"/>
      <c r="B70" s="4"/>
      <c r="C70" s="29"/>
      <c r="D70" s="15"/>
      <c r="E70" s="32"/>
      <c r="F70" s="32"/>
      <c r="G70" s="32"/>
      <c r="K70" s="32"/>
    </row>
    <row r="71" spans="1:11">
      <c r="A71" s="21" t="s">
        <v>52</v>
      </c>
      <c r="B71" s="121"/>
      <c r="C71" s="121"/>
      <c r="D71" s="35"/>
      <c r="E71" s="36">
        <v>13652290.478489675</v>
      </c>
      <c r="F71" s="36"/>
      <c r="G71" s="36">
        <f t="shared" ref="G71:G83" si="5">SUM(E71:F71)</f>
        <v>13652290.478489675</v>
      </c>
      <c r="H71" s="36">
        <v>665246.00148143864</v>
      </c>
      <c r="I71" s="36">
        <v>-256421.00020000001</v>
      </c>
      <c r="J71" s="36">
        <v>60000</v>
      </c>
      <c r="K71" s="36">
        <f t="shared" si="0"/>
        <v>14121115.479771113</v>
      </c>
    </row>
    <row r="72" spans="1:11" ht="15" customHeight="1">
      <c r="A72" s="12" t="s">
        <v>53</v>
      </c>
      <c r="B72" s="4">
        <v>20</v>
      </c>
      <c r="C72" s="4">
        <v>50</v>
      </c>
      <c r="D72" s="15"/>
      <c r="E72" s="27">
        <v>13652290.478489675</v>
      </c>
      <c r="F72" s="27"/>
      <c r="G72" s="27">
        <f t="shared" si="5"/>
        <v>13652290.478489675</v>
      </c>
      <c r="H72" s="27">
        <v>665246.00148143864</v>
      </c>
      <c r="I72" s="27">
        <v>-256421.00020000001</v>
      </c>
      <c r="J72" s="27"/>
      <c r="K72" s="27">
        <f t="shared" ref="K72:K135" si="6">G72+H72+I72+J72</f>
        <v>14061115.479771113</v>
      </c>
    </row>
    <row r="73" spans="1:11">
      <c r="A73" s="28" t="s">
        <v>19</v>
      </c>
      <c r="B73" s="15"/>
      <c r="C73" s="15"/>
      <c r="D73" s="15"/>
      <c r="E73" s="39">
        <v>1778799.9571121216</v>
      </c>
      <c r="F73" s="39"/>
      <c r="G73" s="39">
        <f t="shared" si="5"/>
        <v>1778799.9571121216</v>
      </c>
      <c r="H73" s="39">
        <v>126081.853205306</v>
      </c>
      <c r="I73" s="39">
        <v>244299.9999</v>
      </c>
      <c r="K73" s="39">
        <f t="shared" si="6"/>
        <v>2149181.8102174276</v>
      </c>
    </row>
    <row r="74" spans="1:11">
      <c r="A74" s="33" t="s">
        <v>20</v>
      </c>
      <c r="B74" s="15"/>
      <c r="C74" s="15"/>
      <c r="D74" s="15"/>
      <c r="E74" s="39">
        <v>863660.01022424095</v>
      </c>
      <c r="F74" s="39"/>
      <c r="G74" s="39">
        <f t="shared" si="5"/>
        <v>863660.01022424095</v>
      </c>
      <c r="H74" s="39">
        <v>70451.997885477394</v>
      </c>
      <c r="K74" s="39">
        <f t="shared" si="6"/>
        <v>934112.00810971833</v>
      </c>
    </row>
    <row r="75" spans="1:11">
      <c r="A75" s="28" t="s">
        <v>38</v>
      </c>
      <c r="B75" s="15"/>
      <c r="C75" s="15"/>
      <c r="D75" s="15"/>
      <c r="E75" s="39">
        <v>775187.56511212047</v>
      </c>
      <c r="F75" s="39"/>
      <c r="G75" s="39">
        <f t="shared" si="5"/>
        <v>775187.56511212047</v>
      </c>
      <c r="H75" s="39">
        <v>42187.3024422128</v>
      </c>
      <c r="K75" s="39">
        <f t="shared" si="6"/>
        <v>817374.86755433329</v>
      </c>
    </row>
    <row r="76" spans="1:11">
      <c r="A76" s="28" t="s">
        <v>22</v>
      </c>
      <c r="B76" s="15"/>
      <c r="C76" s="15"/>
      <c r="D76" s="15"/>
      <c r="E76" s="39">
        <v>2335645.3477848405</v>
      </c>
      <c r="F76" s="39"/>
      <c r="G76" s="39">
        <f t="shared" si="5"/>
        <v>2335645.3477848405</v>
      </c>
      <c r="H76" s="39">
        <v>119503.403700906</v>
      </c>
      <c r="K76" s="39">
        <f t="shared" si="6"/>
        <v>2455148.7514857464</v>
      </c>
    </row>
    <row r="77" spans="1:11">
      <c r="A77" s="28" t="s">
        <v>23</v>
      </c>
      <c r="B77" s="15"/>
      <c r="C77" s="15"/>
      <c r="D77" s="15"/>
      <c r="E77" s="39">
        <v>1995531.6153363646</v>
      </c>
      <c r="F77" s="39"/>
      <c r="G77" s="39">
        <f t="shared" si="5"/>
        <v>1995531.6153363646</v>
      </c>
      <c r="H77" s="39">
        <v>52957.651466095798</v>
      </c>
      <c r="I77" s="39">
        <v>-458590.0001</v>
      </c>
      <c r="K77" s="39">
        <f t="shared" si="6"/>
        <v>1589899.2667024604</v>
      </c>
    </row>
    <row r="78" spans="1:11">
      <c r="A78" s="28" t="s">
        <v>26</v>
      </c>
      <c r="B78" s="17"/>
      <c r="C78" s="17"/>
      <c r="D78" s="17"/>
      <c r="E78" s="40">
        <v>1033423.8055376838</v>
      </c>
      <c r="F78" s="40"/>
      <c r="G78" s="40">
        <f t="shared" si="5"/>
        <v>1033423.8055376838</v>
      </c>
      <c r="H78" s="39">
        <v>102776.620773334</v>
      </c>
      <c r="K78" s="40">
        <f t="shared" si="6"/>
        <v>1136200.4263110177</v>
      </c>
    </row>
    <row r="79" spans="1:11">
      <c r="A79" s="28" t="s">
        <v>30</v>
      </c>
      <c r="B79" s="17"/>
      <c r="C79" s="17"/>
      <c r="D79" s="17"/>
      <c r="E79" s="40">
        <v>379400.48154214234</v>
      </c>
      <c r="F79" s="40"/>
      <c r="G79" s="40">
        <f t="shared" si="5"/>
        <v>379400.48154214234</v>
      </c>
      <c r="H79" s="39">
        <v>30256.7034574399</v>
      </c>
      <c r="K79" s="40">
        <f t="shared" si="6"/>
        <v>409657.18499958224</v>
      </c>
    </row>
    <row r="80" spans="1:11">
      <c r="A80" s="28" t="s">
        <v>31</v>
      </c>
      <c r="B80" s="17"/>
      <c r="C80" s="17"/>
      <c r="D80" s="17"/>
      <c r="E80" s="40">
        <v>740845.49553516263</v>
      </c>
      <c r="F80" s="40"/>
      <c r="G80" s="40">
        <f t="shared" si="5"/>
        <v>740845.49553516263</v>
      </c>
      <c r="H80" s="39">
        <v>103070.40267161001</v>
      </c>
      <c r="K80" s="40">
        <f t="shared" si="6"/>
        <v>843915.89820677263</v>
      </c>
    </row>
    <row r="81" spans="1:14">
      <c r="A81" s="28" t="s">
        <v>27</v>
      </c>
      <c r="B81" s="17"/>
      <c r="C81" s="17"/>
      <c r="D81" s="17"/>
      <c r="E81" s="40">
        <v>974144.68654376164</v>
      </c>
      <c r="F81" s="40"/>
      <c r="G81" s="40">
        <f t="shared" si="5"/>
        <v>974144.68654376164</v>
      </c>
      <c r="K81" s="40">
        <f t="shared" si="6"/>
        <v>974144.68654376164</v>
      </c>
    </row>
    <row r="82" spans="1:14">
      <c r="A82" s="28" t="s">
        <v>28</v>
      </c>
      <c r="B82" s="17"/>
      <c r="C82" s="17"/>
      <c r="D82" s="17"/>
      <c r="E82" s="40">
        <v>1387720.7523928713</v>
      </c>
      <c r="F82" s="40"/>
      <c r="G82" s="40">
        <f t="shared" si="5"/>
        <v>1387720.7523928713</v>
      </c>
      <c r="K82" s="40">
        <f t="shared" si="6"/>
        <v>1387720.7523928713</v>
      </c>
    </row>
    <row r="83" spans="1:14">
      <c r="A83" s="28" t="s">
        <v>29</v>
      </c>
      <c r="B83" s="17"/>
      <c r="C83" s="17"/>
      <c r="D83" s="17"/>
      <c r="E83" s="40">
        <v>1387930.7613683627</v>
      </c>
      <c r="F83" s="40"/>
      <c r="G83" s="40">
        <f t="shared" si="5"/>
        <v>1387930.7613683627</v>
      </c>
      <c r="H83" s="39">
        <v>17960.065879056801</v>
      </c>
      <c r="I83" s="39">
        <v>-42131</v>
      </c>
      <c r="K83" s="40">
        <f t="shared" si="6"/>
        <v>1363759.8272474194</v>
      </c>
    </row>
    <row r="84" spans="1:14">
      <c r="A84" s="106" t="s">
        <v>50</v>
      </c>
      <c r="B84" s="107">
        <v>20</v>
      </c>
      <c r="C84" s="107">
        <v>50</v>
      </c>
      <c r="D84" s="108" t="s">
        <v>51</v>
      </c>
      <c r="E84" s="40"/>
      <c r="F84" s="40"/>
      <c r="G84" s="40"/>
      <c r="H84" s="39"/>
      <c r="J84" s="27">
        <v>60000</v>
      </c>
      <c r="K84" s="27">
        <f t="shared" si="6"/>
        <v>60000</v>
      </c>
    </row>
    <row r="85" spans="1:14">
      <c r="A85" s="61" t="s">
        <v>26</v>
      </c>
      <c r="B85" s="107"/>
      <c r="C85" s="109"/>
      <c r="D85" s="108"/>
      <c r="E85" s="40"/>
      <c r="F85" s="40"/>
      <c r="G85" s="40"/>
      <c r="H85" s="39"/>
      <c r="J85" s="31">
        <v>60000</v>
      </c>
      <c r="K85" s="40">
        <f t="shared" si="6"/>
        <v>60000</v>
      </c>
    </row>
    <row r="86" spans="1:14">
      <c r="A86" s="28"/>
      <c r="B86" s="17"/>
      <c r="C86" s="17"/>
      <c r="D86" s="17"/>
      <c r="E86" s="38"/>
      <c r="F86" s="38"/>
      <c r="G86" s="38"/>
      <c r="K86" s="38"/>
    </row>
    <row r="87" spans="1:14">
      <c r="A87" s="24" t="s">
        <v>54</v>
      </c>
      <c r="B87" s="35"/>
      <c r="C87" s="35"/>
      <c r="D87" s="35"/>
      <c r="E87" s="36">
        <f>SUM(E88:E99)</f>
        <v>4249862.0232711583</v>
      </c>
      <c r="F87" s="36"/>
      <c r="G87" s="36">
        <f>SUM(G88:G98)+G99</f>
        <v>4249862.0232711583</v>
      </c>
      <c r="H87" s="36">
        <v>1101919.8290026409</v>
      </c>
      <c r="I87" s="36">
        <v>341810.99979999999</v>
      </c>
      <c r="J87" s="36">
        <f>J101</f>
        <v>300000</v>
      </c>
      <c r="K87" s="36">
        <f t="shared" si="6"/>
        <v>5993592.8520737998</v>
      </c>
      <c r="M87" s="73"/>
    </row>
    <row r="88" spans="1:14">
      <c r="A88" s="28" t="s">
        <v>19</v>
      </c>
      <c r="B88" s="15"/>
      <c r="C88" s="15"/>
      <c r="D88" s="15"/>
      <c r="E88" s="31">
        <v>94928.571390909114</v>
      </c>
      <c r="F88" s="31"/>
      <c r="G88" s="39">
        <f t="shared" ref="G88:G100" si="7">SUM(E88:F88)</f>
        <v>94928.571390909114</v>
      </c>
      <c r="H88" s="39">
        <v>58916.9317140036</v>
      </c>
      <c r="I88" s="39"/>
      <c r="J88" s="110"/>
      <c r="K88" s="39">
        <f t="shared" si="6"/>
        <v>153845.5031049127</v>
      </c>
      <c r="M88" s="73"/>
      <c r="N88" s="73"/>
    </row>
    <row r="89" spans="1:14">
      <c r="A89" s="33" t="s">
        <v>20</v>
      </c>
      <c r="B89" s="15"/>
      <c r="C89" s="15"/>
      <c r="D89" s="15"/>
      <c r="E89" s="31">
        <v>182657.14278181863</v>
      </c>
      <c r="F89" s="31"/>
      <c r="G89" s="39">
        <f t="shared" si="7"/>
        <v>182657.14278181863</v>
      </c>
      <c r="H89" s="39">
        <v>163336.779375449</v>
      </c>
      <c r="I89" s="39"/>
      <c r="J89" s="110"/>
      <c r="K89" s="39">
        <f t="shared" si="6"/>
        <v>345993.92215726763</v>
      </c>
      <c r="M89" s="73"/>
    </row>
    <row r="90" spans="1:14">
      <c r="A90" s="28" t="s">
        <v>38</v>
      </c>
      <c r="B90" s="15"/>
      <c r="C90" s="15"/>
      <c r="D90" s="15"/>
      <c r="E90" s="31">
        <v>403928.57139090932</v>
      </c>
      <c r="F90" s="31"/>
      <c r="G90" s="39">
        <f t="shared" si="7"/>
        <v>403928.57139090932</v>
      </c>
      <c r="H90" s="39">
        <v>102411.935794056</v>
      </c>
      <c r="I90" s="39"/>
      <c r="J90" s="110"/>
      <c r="K90" s="39">
        <f t="shared" si="6"/>
        <v>506340.5071849653</v>
      </c>
    </row>
    <row r="91" spans="1:14">
      <c r="A91" s="28" t="s">
        <v>22</v>
      </c>
      <c r="B91" s="15"/>
      <c r="C91" s="15"/>
      <c r="D91" s="15"/>
      <c r="E91" s="39">
        <v>504499.99973636417</v>
      </c>
      <c r="F91" s="39"/>
      <c r="G91" s="39">
        <f t="shared" si="7"/>
        <v>504499.99973636417</v>
      </c>
      <c r="H91" s="39">
        <v>8800.4098145522894</v>
      </c>
      <c r="I91" s="39"/>
      <c r="J91" s="110"/>
      <c r="K91" s="39">
        <f t="shared" si="6"/>
        <v>513300.40955091646</v>
      </c>
    </row>
    <row r="92" spans="1:14">
      <c r="A92" s="28" t="s">
        <v>23</v>
      </c>
      <c r="B92" s="15"/>
      <c r="C92" s="15"/>
      <c r="D92" s="15"/>
      <c r="E92" s="39">
        <v>361374.35124999023</v>
      </c>
      <c r="F92" s="39"/>
      <c r="G92" s="39">
        <f t="shared" si="7"/>
        <v>361374.35124999023</v>
      </c>
      <c r="H92" s="39"/>
      <c r="I92" s="39"/>
      <c r="J92" s="110"/>
      <c r="K92" s="39">
        <f t="shared" si="6"/>
        <v>361374.35124999023</v>
      </c>
    </row>
    <row r="93" spans="1:14">
      <c r="A93" s="28" t="s">
        <v>26</v>
      </c>
      <c r="B93" s="37"/>
      <c r="C93" s="37"/>
      <c r="D93" s="37"/>
      <c r="E93" s="40">
        <v>183987.49917272691</v>
      </c>
      <c r="F93" s="40"/>
      <c r="G93" s="40">
        <f t="shared" si="7"/>
        <v>183987.49917272691</v>
      </c>
      <c r="H93" s="40">
        <v>38907.195255940002</v>
      </c>
      <c r="I93" s="40"/>
      <c r="J93" s="110"/>
      <c r="K93" s="40">
        <f t="shared" si="6"/>
        <v>222894.6944286669</v>
      </c>
    </row>
    <row r="94" spans="1:14">
      <c r="A94" s="28" t="s">
        <v>27</v>
      </c>
      <c r="B94" s="37"/>
      <c r="C94" s="37"/>
      <c r="D94" s="37"/>
      <c r="E94" s="40">
        <v>1079837.2016727268</v>
      </c>
      <c r="F94" s="40"/>
      <c r="G94" s="40">
        <f t="shared" si="7"/>
        <v>1079837.2016727268</v>
      </c>
      <c r="H94" s="40">
        <v>306178</v>
      </c>
      <c r="I94" s="40"/>
      <c r="J94" s="110"/>
      <c r="K94" s="40">
        <f t="shared" si="6"/>
        <v>1386015.2016727268</v>
      </c>
      <c r="M94" s="73"/>
    </row>
    <row r="95" spans="1:14">
      <c r="A95" s="28" t="s">
        <v>28</v>
      </c>
      <c r="B95" s="37"/>
      <c r="C95" s="37"/>
      <c r="D95" s="37"/>
      <c r="E95" s="40">
        <v>427974.99834545481</v>
      </c>
      <c r="F95" s="40"/>
      <c r="G95" s="40">
        <f t="shared" si="7"/>
        <v>427974.99834545481</v>
      </c>
      <c r="H95" s="40"/>
      <c r="I95" s="40"/>
      <c r="J95" s="110"/>
      <c r="K95" s="40">
        <f t="shared" si="6"/>
        <v>427974.99834545481</v>
      </c>
    </row>
    <row r="96" spans="1:14">
      <c r="A96" s="28" t="s">
        <v>29</v>
      </c>
      <c r="B96" s="124"/>
      <c r="C96" s="124"/>
      <c r="D96" s="37"/>
      <c r="E96" s="40">
        <v>190388.09417272691</v>
      </c>
      <c r="F96" s="40"/>
      <c r="G96" s="40">
        <f t="shared" si="7"/>
        <v>190388.09417272691</v>
      </c>
      <c r="H96" s="40">
        <v>296964.54176314001</v>
      </c>
      <c r="I96" s="40">
        <v>-116779.00020000001</v>
      </c>
      <c r="J96" s="110"/>
      <c r="K96" s="40">
        <f t="shared" si="6"/>
        <v>370573.6357358669</v>
      </c>
    </row>
    <row r="97" spans="1:11">
      <c r="A97" s="28" t="s">
        <v>30</v>
      </c>
      <c r="B97" s="37"/>
      <c r="C97" s="37"/>
      <c r="D97" s="37"/>
      <c r="E97" s="40">
        <v>64529.463890909108</v>
      </c>
      <c r="F97" s="40"/>
      <c r="G97" s="40">
        <f t="shared" si="7"/>
        <v>64529.463890909108</v>
      </c>
      <c r="H97" s="40">
        <v>90379.382318720003</v>
      </c>
      <c r="I97" s="40"/>
      <c r="J97" s="110"/>
      <c r="K97" s="40">
        <f t="shared" si="6"/>
        <v>154908.84620962912</v>
      </c>
    </row>
    <row r="98" spans="1:11">
      <c r="A98" s="28" t="s">
        <v>31</v>
      </c>
      <c r="B98" s="37"/>
      <c r="C98" s="37"/>
      <c r="D98" s="37"/>
      <c r="E98" s="40">
        <v>183987</v>
      </c>
      <c r="F98" s="40"/>
      <c r="G98" s="40">
        <f t="shared" si="7"/>
        <v>183987</v>
      </c>
      <c r="H98" s="40">
        <v>36024.652966779999</v>
      </c>
      <c r="I98" s="40"/>
      <c r="J98" s="110"/>
      <c r="K98" s="40">
        <f t="shared" si="6"/>
        <v>220011.65296678001</v>
      </c>
    </row>
    <row r="99" spans="1:11">
      <c r="A99" s="12" t="s">
        <v>55</v>
      </c>
      <c r="B99" s="4">
        <v>20</v>
      </c>
      <c r="C99" s="4">
        <v>55</v>
      </c>
      <c r="D99" s="4" t="s">
        <v>56</v>
      </c>
      <c r="E99" s="41">
        <v>571769.1294666219</v>
      </c>
      <c r="F99" s="41"/>
      <c r="G99" s="41">
        <f t="shared" si="7"/>
        <v>571769.1294666219</v>
      </c>
      <c r="H99" s="110"/>
      <c r="I99" s="41">
        <f>I100</f>
        <v>458590</v>
      </c>
      <c r="J99" s="110"/>
      <c r="K99" s="41">
        <f t="shared" si="6"/>
        <v>1030359.1294666219</v>
      </c>
    </row>
    <row r="100" spans="1:11">
      <c r="A100" s="28" t="s">
        <v>23</v>
      </c>
      <c r="B100" s="15"/>
      <c r="C100" s="15"/>
      <c r="D100" s="15"/>
      <c r="E100" s="60">
        <v>571769.1294666219</v>
      </c>
      <c r="F100" s="60"/>
      <c r="G100" s="30">
        <f t="shared" si="7"/>
        <v>571769.1294666219</v>
      </c>
      <c r="H100" s="110"/>
      <c r="I100" s="40">
        <v>458590</v>
      </c>
      <c r="J100" s="110"/>
      <c r="K100" s="30">
        <f t="shared" si="6"/>
        <v>1030359.1294666219</v>
      </c>
    </row>
    <row r="101" spans="1:11">
      <c r="A101" s="106" t="s">
        <v>57</v>
      </c>
      <c r="B101" s="107">
        <v>20</v>
      </c>
      <c r="C101" s="107">
        <v>55</v>
      </c>
      <c r="D101" s="108" t="s">
        <v>51</v>
      </c>
      <c r="E101" s="60"/>
      <c r="F101" s="60"/>
      <c r="G101" s="60"/>
      <c r="H101" s="110"/>
      <c r="I101" s="110"/>
      <c r="J101" s="41">
        <v>300000</v>
      </c>
      <c r="K101" s="27">
        <f t="shared" si="6"/>
        <v>300000</v>
      </c>
    </row>
    <row r="102" spans="1:11">
      <c r="A102" s="61" t="s">
        <v>26</v>
      </c>
      <c r="B102" s="107"/>
      <c r="C102" s="109"/>
      <c r="D102" s="108"/>
      <c r="E102" s="60"/>
      <c r="F102" s="60"/>
      <c r="G102" s="60"/>
      <c r="H102" s="110"/>
      <c r="I102" s="110"/>
      <c r="J102" s="30">
        <v>300000</v>
      </c>
      <c r="K102" s="30">
        <f t="shared" si="6"/>
        <v>300000</v>
      </c>
    </row>
    <row r="103" spans="1:11">
      <c r="A103" s="28"/>
      <c r="B103" s="15"/>
      <c r="C103" s="15"/>
      <c r="D103" s="15"/>
      <c r="E103" s="60"/>
      <c r="F103" s="60"/>
      <c r="G103" s="60"/>
      <c r="K103" s="60"/>
    </row>
    <row r="104" spans="1:11">
      <c r="A104" s="21" t="s">
        <v>58</v>
      </c>
      <c r="B104" s="43">
        <v>20</v>
      </c>
      <c r="C104" s="43">
        <v>600</v>
      </c>
      <c r="D104" s="43"/>
      <c r="E104" s="36">
        <v>300000</v>
      </c>
      <c r="F104" s="36"/>
      <c r="G104" s="36">
        <f>SUM(E104:F104)</f>
        <v>300000</v>
      </c>
      <c r="H104" s="36">
        <v>2396.4897999999798</v>
      </c>
      <c r="I104" s="36"/>
      <c r="J104" s="36"/>
      <c r="K104" s="36">
        <f t="shared" si="6"/>
        <v>302396.48979999998</v>
      </c>
    </row>
    <row r="105" spans="1:11">
      <c r="A105" s="28" t="s">
        <v>31</v>
      </c>
      <c r="B105" s="43"/>
      <c r="C105" s="43"/>
      <c r="D105" s="43"/>
      <c r="E105" s="40">
        <v>300000</v>
      </c>
      <c r="F105" s="40"/>
      <c r="G105" s="40">
        <f>SUM(E105:F105)</f>
        <v>300000</v>
      </c>
      <c r="H105" s="40">
        <v>2396.4897999999798</v>
      </c>
      <c r="I105" s="40"/>
      <c r="J105" s="40"/>
      <c r="K105" s="40">
        <f t="shared" si="6"/>
        <v>302396.48979999998</v>
      </c>
    </row>
    <row r="106" spans="1:11">
      <c r="A106" s="28"/>
      <c r="B106" s="43"/>
      <c r="C106" s="43"/>
      <c r="D106" s="43"/>
      <c r="E106" s="38"/>
      <c r="F106" s="38"/>
      <c r="G106" s="38"/>
      <c r="K106" s="38"/>
    </row>
    <row r="107" spans="1:11">
      <c r="A107" s="21" t="s">
        <v>59</v>
      </c>
      <c r="B107" s="43"/>
      <c r="C107" s="43"/>
      <c r="D107" s="43"/>
      <c r="E107" s="36">
        <v>2000000</v>
      </c>
      <c r="F107" s="36">
        <v>1000000</v>
      </c>
      <c r="G107" s="36">
        <f>SUM(E107:F107)</f>
        <v>3000000</v>
      </c>
      <c r="K107" s="36">
        <f t="shared" si="6"/>
        <v>3000000</v>
      </c>
    </row>
    <row r="108" spans="1:11">
      <c r="A108" s="44" t="s">
        <v>60</v>
      </c>
      <c r="B108" s="45">
        <v>20</v>
      </c>
      <c r="C108" s="45">
        <v>15</v>
      </c>
      <c r="D108" s="45" t="s">
        <v>41</v>
      </c>
      <c r="E108" s="40">
        <v>2000000</v>
      </c>
      <c r="F108" s="40"/>
      <c r="G108" s="40">
        <f>SUM(E108:F108)</f>
        <v>2000000</v>
      </c>
      <c r="K108" s="40">
        <f t="shared" si="6"/>
        <v>2000000</v>
      </c>
    </row>
    <row r="109" spans="1:11">
      <c r="A109" s="44" t="s">
        <v>61</v>
      </c>
      <c r="B109" s="89">
        <v>20</v>
      </c>
      <c r="C109" s="89">
        <v>15</v>
      </c>
      <c r="D109" s="89" t="s">
        <v>62</v>
      </c>
      <c r="E109" s="40"/>
      <c r="F109" s="40">
        <v>1000000</v>
      </c>
      <c r="G109" s="40">
        <f>SUM(E109:F109)</f>
        <v>1000000</v>
      </c>
      <c r="K109" s="40">
        <f t="shared" si="6"/>
        <v>1000000</v>
      </c>
    </row>
    <row r="110" spans="1:11">
      <c r="A110" s="34"/>
      <c r="B110" s="7"/>
      <c r="C110" s="7"/>
      <c r="D110" s="7"/>
      <c r="E110" s="32"/>
      <c r="F110" s="32"/>
      <c r="G110" s="32"/>
      <c r="K110" s="40"/>
    </row>
    <row r="111" spans="1:11" ht="18" customHeight="1">
      <c r="A111" s="46" t="s">
        <v>63</v>
      </c>
      <c r="B111" s="47">
        <v>32</v>
      </c>
      <c r="C111" s="47">
        <v>45</v>
      </c>
      <c r="D111" s="7"/>
      <c r="E111" s="48">
        <v>6830546.9999000002</v>
      </c>
      <c r="F111" s="48"/>
      <c r="G111" s="48">
        <f>SUM(E111:F111)</f>
        <v>6830546.9999000002</v>
      </c>
      <c r="K111" s="48">
        <f t="shared" si="6"/>
        <v>6830546.9999000002</v>
      </c>
    </row>
    <row r="112" spans="1:11">
      <c r="A112" s="49" t="s">
        <v>64</v>
      </c>
      <c r="B112" s="47"/>
      <c r="C112" s="47"/>
      <c r="D112" s="7"/>
      <c r="E112" s="32"/>
      <c r="F112" s="32"/>
      <c r="G112" s="32"/>
      <c r="K112" s="32"/>
    </row>
    <row r="113" spans="1:11">
      <c r="A113" s="61" t="s">
        <v>38</v>
      </c>
      <c r="B113" s="47"/>
      <c r="C113" s="47"/>
      <c r="D113" s="7"/>
      <c r="E113" s="30">
        <v>44118</v>
      </c>
      <c r="F113" s="30"/>
      <c r="G113" s="30">
        <f t="shared" ref="G113:G119" si="8">SUM(E113:F113)</f>
        <v>44118</v>
      </c>
      <c r="K113" s="30">
        <f t="shared" si="6"/>
        <v>44118</v>
      </c>
    </row>
    <row r="114" spans="1:11">
      <c r="A114" s="28" t="s">
        <v>27</v>
      </c>
      <c r="B114" s="47"/>
      <c r="C114" s="47"/>
      <c r="D114" s="7"/>
      <c r="E114" s="30">
        <v>678642.89998999995</v>
      </c>
      <c r="F114" s="30"/>
      <c r="G114" s="30">
        <f t="shared" si="8"/>
        <v>678642.89998999995</v>
      </c>
      <c r="K114" s="30">
        <f t="shared" si="6"/>
        <v>678642.89998999995</v>
      </c>
    </row>
    <row r="115" spans="1:11">
      <c r="A115" s="28" t="s">
        <v>28</v>
      </c>
      <c r="B115" s="47"/>
      <c r="C115" s="47"/>
      <c r="D115" s="7"/>
      <c r="E115" s="30">
        <v>3936128.8199419999</v>
      </c>
      <c r="F115" s="30"/>
      <c r="G115" s="30">
        <f t="shared" si="8"/>
        <v>3936128.8199419999</v>
      </c>
      <c r="K115" s="30">
        <f t="shared" si="6"/>
        <v>3936128.8199419999</v>
      </c>
    </row>
    <row r="116" spans="1:11">
      <c r="A116" s="28" t="s">
        <v>29</v>
      </c>
      <c r="B116" s="47"/>
      <c r="C116" s="47"/>
      <c r="D116" s="7"/>
      <c r="E116" s="30">
        <v>1017964.349985</v>
      </c>
      <c r="F116" s="30"/>
      <c r="G116" s="30">
        <f t="shared" si="8"/>
        <v>1017964.349985</v>
      </c>
      <c r="K116" s="30">
        <f t="shared" si="6"/>
        <v>1017964.349985</v>
      </c>
    </row>
    <row r="117" spans="1:11">
      <c r="A117" s="28" t="s">
        <v>30</v>
      </c>
      <c r="B117" s="47"/>
      <c r="C117" s="47"/>
      <c r="D117" s="7"/>
      <c r="E117" s="30">
        <v>339321.44999499997</v>
      </c>
      <c r="F117" s="30"/>
      <c r="G117" s="30">
        <f t="shared" si="8"/>
        <v>339321.44999499997</v>
      </c>
      <c r="K117" s="30">
        <f t="shared" si="6"/>
        <v>339321.44999499997</v>
      </c>
    </row>
    <row r="118" spans="1:11">
      <c r="A118" s="28" t="s">
        <v>26</v>
      </c>
      <c r="B118" s="47"/>
      <c r="C118" s="47"/>
      <c r="D118" s="7"/>
      <c r="E118" s="30">
        <v>407185.739994</v>
      </c>
      <c r="F118" s="30"/>
      <c r="G118" s="30">
        <f t="shared" si="8"/>
        <v>407185.739994</v>
      </c>
      <c r="K118" s="30">
        <f t="shared" si="6"/>
        <v>407185.739994</v>
      </c>
    </row>
    <row r="119" spans="1:11">
      <c r="A119" s="28" t="s">
        <v>31</v>
      </c>
      <c r="B119" s="47"/>
      <c r="C119" s="47"/>
      <c r="D119" s="7"/>
      <c r="E119" s="30">
        <v>407185.739994</v>
      </c>
      <c r="F119" s="30"/>
      <c r="G119" s="30">
        <f t="shared" si="8"/>
        <v>407185.739994</v>
      </c>
      <c r="K119" s="30">
        <f t="shared" si="6"/>
        <v>407185.739994</v>
      </c>
    </row>
    <row r="120" spans="1:11">
      <c r="A120" s="28"/>
      <c r="B120" s="47"/>
      <c r="C120" s="47"/>
      <c r="D120" s="7"/>
      <c r="E120" s="30"/>
      <c r="F120" s="30"/>
      <c r="G120" s="30"/>
      <c r="K120" s="30"/>
    </row>
    <row r="121" spans="1:11">
      <c r="A121" s="46" t="s">
        <v>65</v>
      </c>
      <c r="B121" s="122"/>
      <c r="C121" s="122"/>
      <c r="D121" s="122"/>
      <c r="E121" s="62">
        <v>20786159</v>
      </c>
      <c r="F121" s="62"/>
      <c r="G121" s="62">
        <f t="shared" ref="G121:G140" si="9">SUM(E121:F121)</f>
        <v>20786159</v>
      </c>
      <c r="K121" s="62">
        <f t="shared" si="6"/>
        <v>20786159</v>
      </c>
    </row>
    <row r="122" spans="1:11" ht="15" hidden="1" customHeight="1">
      <c r="A122" s="46"/>
      <c r="B122" s="122"/>
      <c r="C122" s="122"/>
      <c r="D122" s="122"/>
      <c r="E122" s="62"/>
      <c r="F122" s="62"/>
      <c r="G122" s="62">
        <f t="shared" si="9"/>
        <v>0</v>
      </c>
      <c r="K122" s="62">
        <f t="shared" si="6"/>
        <v>0</v>
      </c>
    </row>
    <row r="123" spans="1:11" ht="15" hidden="1" customHeight="1">
      <c r="A123" s="46"/>
      <c r="B123" s="122"/>
      <c r="C123" s="122"/>
      <c r="D123" s="122"/>
      <c r="E123" s="62"/>
      <c r="F123" s="62"/>
      <c r="G123" s="62">
        <f t="shared" si="9"/>
        <v>0</v>
      </c>
      <c r="K123" s="62">
        <f t="shared" si="6"/>
        <v>0</v>
      </c>
    </row>
    <row r="124" spans="1:11" ht="15" hidden="1" customHeight="1">
      <c r="A124" s="46"/>
      <c r="B124" s="122"/>
      <c r="C124" s="122"/>
      <c r="D124" s="122"/>
      <c r="E124" s="62"/>
      <c r="F124" s="62"/>
      <c r="G124" s="62">
        <f t="shared" si="9"/>
        <v>0</v>
      </c>
      <c r="K124" s="62">
        <f t="shared" si="6"/>
        <v>0</v>
      </c>
    </row>
    <row r="125" spans="1:11" ht="15" hidden="1" customHeight="1">
      <c r="A125" s="46"/>
      <c r="B125" s="122"/>
      <c r="C125" s="122"/>
      <c r="D125" s="122"/>
      <c r="E125" s="62"/>
      <c r="F125" s="62"/>
      <c r="G125" s="62">
        <f t="shared" si="9"/>
        <v>0</v>
      </c>
      <c r="K125" s="62">
        <f t="shared" si="6"/>
        <v>0</v>
      </c>
    </row>
    <row r="126" spans="1:11">
      <c r="A126" s="12" t="s">
        <v>53</v>
      </c>
      <c r="B126" s="4">
        <v>40</v>
      </c>
      <c r="C126" s="4">
        <v>50</v>
      </c>
      <c r="D126" s="7"/>
      <c r="E126" s="27">
        <v>5084471</v>
      </c>
      <c r="F126" s="27"/>
      <c r="G126" s="27">
        <f t="shared" si="9"/>
        <v>5084471</v>
      </c>
      <c r="K126" s="27">
        <f t="shared" si="6"/>
        <v>5084471</v>
      </c>
    </row>
    <row r="127" spans="1:11">
      <c r="A127" s="28" t="s">
        <v>19</v>
      </c>
      <c r="B127" s="15"/>
      <c r="C127" s="15"/>
      <c r="D127" s="7"/>
      <c r="E127" s="30">
        <v>170900.782010867</v>
      </c>
      <c r="F127" s="30"/>
      <c r="G127" s="30">
        <f t="shared" si="9"/>
        <v>170900.782010867</v>
      </c>
      <c r="K127" s="30">
        <f t="shared" si="6"/>
        <v>170900.782010867</v>
      </c>
    </row>
    <row r="128" spans="1:11" ht="15.75" customHeight="1">
      <c r="A128" s="28" t="s">
        <v>38</v>
      </c>
      <c r="B128" s="15"/>
      <c r="C128" s="15"/>
      <c r="D128" s="7"/>
      <c r="E128" s="30">
        <v>1023180.7318108669</v>
      </c>
      <c r="F128" s="30"/>
      <c r="G128" s="30">
        <f t="shared" si="9"/>
        <v>1023180.7318108669</v>
      </c>
      <c r="K128" s="30">
        <f t="shared" si="6"/>
        <v>1023180.7318108669</v>
      </c>
    </row>
    <row r="129" spans="1:11">
      <c r="A129" s="28" t="s">
        <v>26</v>
      </c>
      <c r="B129" s="15"/>
      <c r="C129" s="15"/>
      <c r="D129" s="7"/>
      <c r="E129" s="30">
        <v>700028.54997000005</v>
      </c>
      <c r="F129" s="30"/>
      <c r="G129" s="30">
        <f t="shared" si="9"/>
        <v>700028.54997000005</v>
      </c>
      <c r="K129" s="30">
        <f t="shared" si="6"/>
        <v>700028.54997000005</v>
      </c>
    </row>
    <row r="130" spans="1:11">
      <c r="A130" s="28" t="s">
        <v>27</v>
      </c>
      <c r="B130" s="15"/>
      <c r="C130" s="15"/>
      <c r="D130" s="7"/>
      <c r="E130" s="30">
        <v>489952.12497500004</v>
      </c>
      <c r="F130" s="30"/>
      <c r="G130" s="30">
        <f t="shared" si="9"/>
        <v>489952.12497500004</v>
      </c>
      <c r="K130" s="30">
        <f t="shared" si="6"/>
        <v>489952.12497500004</v>
      </c>
    </row>
    <row r="131" spans="1:11">
      <c r="A131" s="28" t="s">
        <v>28</v>
      </c>
      <c r="B131" s="15"/>
      <c r="C131" s="15"/>
      <c r="D131" s="7"/>
      <c r="E131" s="30">
        <v>1191881.2819508701</v>
      </c>
      <c r="F131" s="30"/>
      <c r="G131" s="30">
        <f t="shared" si="9"/>
        <v>1191881.2819508701</v>
      </c>
      <c r="K131" s="30">
        <f t="shared" si="6"/>
        <v>1191881.2819508701</v>
      </c>
    </row>
    <row r="132" spans="1:11">
      <c r="A132" s="28" t="s">
        <v>29</v>
      </c>
      <c r="B132" s="15"/>
      <c r="C132" s="15"/>
      <c r="D132" s="7"/>
      <c r="E132" s="30">
        <v>694643.39996000007</v>
      </c>
      <c r="F132" s="30"/>
      <c r="G132" s="30">
        <f t="shared" si="9"/>
        <v>694643.39996000007</v>
      </c>
      <c r="K132" s="30">
        <f t="shared" si="6"/>
        <v>694643.39996000007</v>
      </c>
    </row>
    <row r="133" spans="1:11">
      <c r="A133" s="28" t="s">
        <v>30</v>
      </c>
      <c r="B133" s="15"/>
      <c r="C133" s="15"/>
      <c r="D133" s="7"/>
      <c r="E133" s="30">
        <v>292901.27498500003</v>
      </c>
      <c r="F133" s="30"/>
      <c r="G133" s="30">
        <f t="shared" si="9"/>
        <v>292901.27498500003</v>
      </c>
      <c r="K133" s="30">
        <f t="shared" si="6"/>
        <v>292901.27498500003</v>
      </c>
    </row>
    <row r="134" spans="1:11">
      <c r="A134" s="28" t="s">
        <v>31</v>
      </c>
      <c r="B134" s="15"/>
      <c r="C134" s="15"/>
      <c r="D134" s="7"/>
      <c r="E134" s="30">
        <v>520982.54996999999</v>
      </c>
      <c r="F134" s="30"/>
      <c r="G134" s="30">
        <f t="shared" si="9"/>
        <v>520982.54996999999</v>
      </c>
      <c r="K134" s="30">
        <f t="shared" si="6"/>
        <v>520982.54996999999</v>
      </c>
    </row>
    <row r="135" spans="1:11">
      <c r="A135" s="12" t="s">
        <v>54</v>
      </c>
      <c r="B135" s="4">
        <v>40</v>
      </c>
      <c r="C135" s="4">
        <v>55</v>
      </c>
      <c r="D135" s="7"/>
      <c r="E135" s="27">
        <v>6646611.1794255925</v>
      </c>
      <c r="F135" s="27"/>
      <c r="G135" s="27">
        <f t="shared" si="9"/>
        <v>6646611.1794255925</v>
      </c>
      <c r="K135" s="27">
        <f t="shared" si="6"/>
        <v>6646611.1794255925</v>
      </c>
    </row>
    <row r="136" spans="1:11">
      <c r="A136" s="28" t="s">
        <v>19</v>
      </c>
      <c r="B136" s="4"/>
      <c r="C136" s="4"/>
      <c r="D136" s="7"/>
      <c r="E136" s="30">
        <v>243614.78581533363</v>
      </c>
      <c r="F136" s="30"/>
      <c r="G136" s="30">
        <f t="shared" si="9"/>
        <v>243614.78581533363</v>
      </c>
      <c r="K136" s="30">
        <f t="shared" ref="K136:K159" si="10">G136+H136+I136+J136</f>
        <v>243614.78581533363</v>
      </c>
    </row>
    <row r="137" spans="1:11">
      <c r="A137" s="28" t="s">
        <v>38</v>
      </c>
      <c r="B137" s="4"/>
      <c r="C137" s="4"/>
      <c r="D137" s="7"/>
      <c r="E137" s="30">
        <v>1480074.0777949216</v>
      </c>
      <c r="F137" s="30"/>
      <c r="G137" s="30">
        <f t="shared" si="9"/>
        <v>1480074.0777949216</v>
      </c>
      <c r="K137" s="30">
        <f t="shared" si="10"/>
        <v>1480074.0777949216</v>
      </c>
    </row>
    <row r="138" spans="1:11">
      <c r="A138" s="28" t="s">
        <v>26</v>
      </c>
      <c r="B138" s="4"/>
      <c r="C138" s="4"/>
      <c r="D138" s="7"/>
      <c r="E138" s="30">
        <v>705818.39796999993</v>
      </c>
      <c r="F138" s="30"/>
      <c r="G138" s="30">
        <f t="shared" si="9"/>
        <v>705818.39796999993</v>
      </c>
      <c r="K138" s="30">
        <f t="shared" si="10"/>
        <v>705818.39796999993</v>
      </c>
    </row>
    <row r="139" spans="1:11">
      <c r="A139" s="28" t="s">
        <v>27</v>
      </c>
      <c r="B139" s="4"/>
      <c r="C139" s="4"/>
      <c r="D139" s="7"/>
      <c r="E139" s="30">
        <v>2023238.6649750001</v>
      </c>
      <c r="F139" s="30"/>
      <c r="G139" s="30">
        <f t="shared" si="9"/>
        <v>2023238.6649750001</v>
      </c>
      <c r="K139" s="30">
        <f t="shared" si="10"/>
        <v>2023238.6649750001</v>
      </c>
    </row>
    <row r="140" spans="1:11">
      <c r="A140" s="28" t="s">
        <v>28</v>
      </c>
      <c r="B140" s="4"/>
      <c r="C140" s="4"/>
      <c r="D140" s="7"/>
      <c r="E140" s="30">
        <v>1568423.7919553367</v>
      </c>
      <c r="F140" s="30"/>
      <c r="G140" s="30">
        <f t="shared" si="9"/>
        <v>1568423.7919553367</v>
      </c>
      <c r="K140" s="30">
        <f t="shared" si="10"/>
        <v>1568423.7919553367</v>
      </c>
    </row>
    <row r="141" spans="1:11">
      <c r="A141" s="28" t="s">
        <v>29</v>
      </c>
      <c r="B141" s="4"/>
      <c r="C141" s="4"/>
      <c r="D141" s="7"/>
      <c r="E141" s="30">
        <v>271101.86395999993</v>
      </c>
      <c r="F141" s="30"/>
      <c r="G141" s="30">
        <f t="shared" ref="G141:G190" si="11">SUM(E141:F141)</f>
        <v>271101.86395999993</v>
      </c>
      <c r="K141" s="30">
        <f t="shared" si="10"/>
        <v>271101.86395999993</v>
      </c>
    </row>
    <row r="142" spans="1:11">
      <c r="A142" s="28" t="s">
        <v>30</v>
      </c>
      <c r="B142" s="4"/>
      <c r="C142" s="4"/>
      <c r="D142" s="7"/>
      <c r="E142" s="30">
        <v>151013.19898500002</v>
      </c>
      <c r="F142" s="30"/>
      <c r="G142" s="30">
        <f t="shared" si="11"/>
        <v>151013.19898500002</v>
      </c>
      <c r="K142" s="30">
        <f t="shared" si="10"/>
        <v>151013.19898500002</v>
      </c>
    </row>
    <row r="143" spans="1:11">
      <c r="A143" s="28" t="s">
        <v>31</v>
      </c>
      <c r="B143" s="4"/>
      <c r="C143" s="4"/>
      <c r="D143" s="7"/>
      <c r="E143" s="30">
        <v>203326.39796999999</v>
      </c>
      <c r="F143" s="30"/>
      <c r="G143" s="30">
        <f t="shared" si="11"/>
        <v>203326.39796999999</v>
      </c>
      <c r="K143" s="30">
        <f t="shared" si="10"/>
        <v>203326.39796999999</v>
      </c>
    </row>
    <row r="144" spans="1:11">
      <c r="A144" s="42" t="s">
        <v>60</v>
      </c>
      <c r="B144" s="50">
        <v>40</v>
      </c>
      <c r="C144" s="50">
        <v>15</v>
      </c>
      <c r="D144" s="52" t="s">
        <v>41</v>
      </c>
      <c r="E144" s="27">
        <v>9055076.9798000008</v>
      </c>
      <c r="F144" s="27"/>
      <c r="G144" s="27">
        <f t="shared" si="11"/>
        <v>9055076.9798000008</v>
      </c>
      <c r="K144" s="27">
        <f t="shared" si="10"/>
        <v>9055076.9798000008</v>
      </c>
    </row>
    <row r="145" spans="1:11">
      <c r="A145" s="42"/>
      <c r="B145" s="50"/>
      <c r="C145" s="50"/>
      <c r="D145" s="52"/>
      <c r="E145" s="53"/>
      <c r="F145" s="53"/>
      <c r="G145" s="53"/>
      <c r="K145" s="53"/>
    </row>
    <row r="146" spans="1:11" ht="15.75">
      <c r="A146" s="54" t="s">
        <v>66</v>
      </c>
      <c r="B146" s="50"/>
      <c r="C146" s="50"/>
      <c r="D146" s="52"/>
      <c r="E146" s="55">
        <v>25474999.999699995</v>
      </c>
      <c r="F146" s="55"/>
      <c r="G146" s="55">
        <f t="shared" si="11"/>
        <v>25474999.999699995</v>
      </c>
      <c r="K146" s="55">
        <f t="shared" si="10"/>
        <v>25474999.999699995</v>
      </c>
    </row>
    <row r="147" spans="1:11">
      <c r="A147" s="42" t="s">
        <v>64</v>
      </c>
      <c r="B147" s="50">
        <v>41</v>
      </c>
      <c r="C147" s="50">
        <v>45</v>
      </c>
      <c r="D147" s="52"/>
      <c r="E147" s="27">
        <v>16084999.9999</v>
      </c>
      <c r="F147" s="27"/>
      <c r="G147" s="27">
        <f t="shared" si="11"/>
        <v>16084999.9999</v>
      </c>
      <c r="K147" s="27">
        <f t="shared" si="10"/>
        <v>16084999.9999</v>
      </c>
    </row>
    <row r="148" spans="1:11">
      <c r="A148" s="51" t="s">
        <v>38</v>
      </c>
      <c r="B148" s="50"/>
      <c r="C148" s="50"/>
      <c r="D148" s="52"/>
      <c r="E148" s="30">
        <v>250000</v>
      </c>
      <c r="F148" s="30"/>
      <c r="G148" s="30">
        <f t="shared" si="11"/>
        <v>250000</v>
      </c>
      <c r="K148" s="30">
        <f t="shared" si="10"/>
        <v>250000</v>
      </c>
    </row>
    <row r="149" spans="1:11">
      <c r="A149" s="51" t="s">
        <v>27</v>
      </c>
      <c r="B149" s="50"/>
      <c r="C149" s="50"/>
      <c r="D149" s="52"/>
      <c r="E149" s="30">
        <v>1583499.9999899999</v>
      </c>
      <c r="F149" s="30"/>
      <c r="G149" s="30">
        <f t="shared" si="11"/>
        <v>1583499.9999899999</v>
      </c>
      <c r="K149" s="30">
        <f t="shared" si="10"/>
        <v>1583499.9999899999</v>
      </c>
    </row>
    <row r="150" spans="1:11">
      <c r="A150" s="51" t="s">
        <v>28</v>
      </c>
      <c r="B150" s="50"/>
      <c r="C150" s="50"/>
      <c r="D150" s="52"/>
      <c r="E150" s="30">
        <v>9184299.9999419991</v>
      </c>
      <c r="F150" s="30"/>
      <c r="G150" s="30">
        <f t="shared" si="11"/>
        <v>9184299.9999419991</v>
      </c>
      <c r="K150" s="30">
        <f t="shared" si="10"/>
        <v>9184299.9999419991</v>
      </c>
    </row>
    <row r="151" spans="1:11">
      <c r="A151" s="51" t="s">
        <v>29</v>
      </c>
      <c r="B151" s="50"/>
      <c r="C151" s="50"/>
      <c r="D151" s="52"/>
      <c r="E151" s="30">
        <v>2375249.9999850001</v>
      </c>
      <c r="F151" s="30"/>
      <c r="G151" s="30">
        <f t="shared" si="11"/>
        <v>2375249.9999850001</v>
      </c>
      <c r="K151" s="30">
        <f t="shared" si="10"/>
        <v>2375249.9999850001</v>
      </c>
    </row>
    <row r="152" spans="1:11">
      <c r="A152" s="51" t="s">
        <v>30</v>
      </c>
      <c r="B152" s="50"/>
      <c r="C152" s="50"/>
      <c r="D152" s="52"/>
      <c r="E152" s="30">
        <v>791749.99999499996</v>
      </c>
      <c r="F152" s="30"/>
      <c r="G152" s="30">
        <f t="shared" si="11"/>
        <v>791749.99999499996</v>
      </c>
      <c r="K152" s="30">
        <f t="shared" si="10"/>
        <v>791749.99999499996</v>
      </c>
    </row>
    <row r="153" spans="1:11">
      <c r="A153" s="51" t="s">
        <v>26</v>
      </c>
      <c r="B153" s="50"/>
      <c r="C153" s="50"/>
      <c r="D153" s="52"/>
      <c r="E153" s="30">
        <v>950099.99999399995</v>
      </c>
      <c r="F153" s="30"/>
      <c r="G153" s="30">
        <f t="shared" si="11"/>
        <v>950099.99999399995</v>
      </c>
      <c r="K153" s="30">
        <f t="shared" si="10"/>
        <v>950099.99999399995</v>
      </c>
    </row>
    <row r="154" spans="1:11">
      <c r="A154" s="51" t="s">
        <v>31</v>
      </c>
      <c r="B154" s="50"/>
      <c r="C154" s="50"/>
      <c r="D154" s="52"/>
      <c r="E154" s="30">
        <v>950099.99999399995</v>
      </c>
      <c r="F154" s="30"/>
      <c r="G154" s="30">
        <f t="shared" si="11"/>
        <v>950099.99999399995</v>
      </c>
      <c r="K154" s="30">
        <f t="shared" si="10"/>
        <v>950099.99999399995</v>
      </c>
    </row>
    <row r="155" spans="1:11">
      <c r="A155" s="42" t="s">
        <v>67</v>
      </c>
      <c r="B155" s="125"/>
      <c r="C155" s="125"/>
      <c r="D155" s="13"/>
      <c r="E155" s="27">
        <v>9389999.9997999985</v>
      </c>
      <c r="F155" s="27"/>
      <c r="G155" s="27">
        <f t="shared" si="11"/>
        <v>9389999.9997999985</v>
      </c>
      <c r="K155" s="27">
        <f t="shared" si="10"/>
        <v>9389999.9997999985</v>
      </c>
    </row>
    <row r="156" spans="1:11">
      <c r="A156" s="51" t="s">
        <v>31</v>
      </c>
      <c r="B156" s="50">
        <v>41</v>
      </c>
      <c r="C156" s="50">
        <v>45</v>
      </c>
      <c r="D156" s="52" t="s">
        <v>68</v>
      </c>
      <c r="E156" s="30">
        <v>4999999.9998999983</v>
      </c>
      <c r="F156" s="30"/>
      <c r="G156" s="30">
        <f t="shared" si="11"/>
        <v>4999999.9998999983</v>
      </c>
      <c r="K156" s="30">
        <f t="shared" si="10"/>
        <v>4999999.9998999983</v>
      </c>
    </row>
    <row r="157" spans="1:11">
      <c r="A157" s="51" t="s">
        <v>31</v>
      </c>
      <c r="B157" s="50">
        <v>41</v>
      </c>
      <c r="C157" s="50">
        <v>45</v>
      </c>
      <c r="D157" s="52" t="s">
        <v>69</v>
      </c>
      <c r="E157" s="30">
        <v>4389999.9999000002</v>
      </c>
      <c r="F157" s="30"/>
      <c r="G157" s="30">
        <f t="shared" si="11"/>
        <v>4389999.9999000002</v>
      </c>
      <c r="K157" s="30">
        <f t="shared" si="10"/>
        <v>4389999.9999000002</v>
      </c>
    </row>
    <row r="158" spans="1:11">
      <c r="A158" s="34"/>
      <c r="B158" s="4"/>
      <c r="C158" s="4"/>
      <c r="D158" s="7"/>
      <c r="E158" s="32"/>
      <c r="F158" s="32"/>
      <c r="G158" s="32"/>
      <c r="K158" s="32"/>
    </row>
    <row r="159" spans="1:11" ht="15.75">
      <c r="A159" s="56" t="s">
        <v>32</v>
      </c>
      <c r="B159" s="57"/>
      <c r="C159" s="57"/>
      <c r="D159" s="5"/>
      <c r="E159" s="58">
        <v>6188554.7371847043</v>
      </c>
      <c r="F159" s="58"/>
      <c r="G159" s="58">
        <f t="shared" si="11"/>
        <v>6188554.7371847043</v>
      </c>
      <c r="K159" s="58">
        <f t="shared" si="10"/>
        <v>6188554.7371847043</v>
      </c>
    </row>
    <row r="160" spans="1:11">
      <c r="A160" s="3"/>
      <c r="B160" s="4"/>
      <c r="C160" s="4"/>
      <c r="D160" s="57"/>
      <c r="E160" s="31"/>
      <c r="F160" s="31"/>
      <c r="G160" s="31"/>
    </row>
    <row r="162" spans="1:11">
      <c r="A162" s="3"/>
      <c r="B162" s="4"/>
      <c r="C162" s="4"/>
      <c r="D162" s="15"/>
      <c r="E162" s="40"/>
      <c r="F162" s="40"/>
      <c r="G162" s="40"/>
    </row>
    <row r="163" spans="1:11">
      <c r="A163" s="3"/>
      <c r="B163" s="4"/>
      <c r="C163" s="4"/>
      <c r="D163" s="15"/>
      <c r="E163" s="40"/>
      <c r="F163" s="40"/>
      <c r="G163" s="40"/>
    </row>
    <row r="164" spans="1:11" ht="17.25">
      <c r="A164" s="74" t="s">
        <v>70</v>
      </c>
      <c r="B164" s="75"/>
      <c r="C164" s="75"/>
      <c r="D164" s="76"/>
      <c r="E164" s="77">
        <v>949831.00517999998</v>
      </c>
      <c r="F164" s="77"/>
      <c r="G164" s="77">
        <f t="shared" si="11"/>
        <v>949831.00517999998</v>
      </c>
      <c r="K164" s="111">
        <v>949831</v>
      </c>
    </row>
    <row r="165" spans="1:11">
      <c r="A165" s="78" t="s">
        <v>14</v>
      </c>
      <c r="B165" s="75"/>
      <c r="C165" s="75"/>
      <c r="D165" s="76"/>
      <c r="E165" s="79">
        <v>74162.525880001485</v>
      </c>
      <c r="F165" s="79"/>
      <c r="G165" s="79">
        <f t="shared" si="11"/>
        <v>74162.525880001485</v>
      </c>
      <c r="K165" s="112">
        <v>74163</v>
      </c>
    </row>
    <row r="166" spans="1:11">
      <c r="A166" s="78"/>
      <c r="B166" s="75"/>
      <c r="C166" s="75"/>
      <c r="D166" s="76"/>
      <c r="E166" s="79"/>
      <c r="F166" s="79"/>
      <c r="G166" s="79"/>
      <c r="K166" s="110"/>
    </row>
    <row r="167" spans="1:11" ht="17.25">
      <c r="A167" s="74" t="s">
        <v>71</v>
      </c>
      <c r="B167" s="75"/>
      <c r="C167" s="75"/>
      <c r="D167" s="76"/>
      <c r="E167" s="77">
        <v>949831.00517999998</v>
      </c>
      <c r="F167" s="77"/>
      <c r="G167" s="77">
        <f t="shared" si="11"/>
        <v>949831.00517999998</v>
      </c>
      <c r="K167" s="111">
        <v>949831</v>
      </c>
    </row>
    <row r="168" spans="1:11" ht="15.75">
      <c r="A168" s="80" t="s">
        <v>72</v>
      </c>
      <c r="B168" s="75"/>
      <c r="C168" s="75"/>
      <c r="D168" s="76"/>
      <c r="E168" s="81">
        <v>931036</v>
      </c>
      <c r="F168" s="81"/>
      <c r="G168" s="81">
        <f t="shared" si="11"/>
        <v>931036</v>
      </c>
      <c r="K168" s="114">
        <v>931036</v>
      </c>
    </row>
    <row r="169" spans="1:11" ht="15.75">
      <c r="A169" s="82" t="s">
        <v>73</v>
      </c>
      <c r="B169" s="75"/>
      <c r="C169" s="75"/>
      <c r="D169" s="76"/>
      <c r="E169" s="83">
        <v>18795.005179999978</v>
      </c>
      <c r="F169" s="83"/>
      <c r="G169" s="83">
        <f t="shared" si="11"/>
        <v>18795.005179999978</v>
      </c>
      <c r="K169" s="113">
        <v>18795</v>
      </c>
    </row>
    <row r="170" spans="1:11">
      <c r="A170" s="76"/>
      <c r="B170" s="75"/>
      <c r="C170" s="75"/>
      <c r="D170" s="76"/>
      <c r="E170" s="76"/>
      <c r="F170" s="76"/>
      <c r="G170" s="76"/>
      <c r="K170" s="110"/>
    </row>
    <row r="171" spans="1:11">
      <c r="A171" s="84" t="s">
        <v>74</v>
      </c>
      <c r="B171" s="85"/>
      <c r="C171" s="85"/>
      <c r="D171" s="86"/>
      <c r="E171" s="87">
        <v>856873</v>
      </c>
      <c r="F171" s="87"/>
      <c r="G171" s="87">
        <f t="shared" si="11"/>
        <v>856873</v>
      </c>
      <c r="K171" s="69">
        <v>856873</v>
      </c>
    </row>
    <row r="172" spans="1:11">
      <c r="A172" s="116" t="s">
        <v>75</v>
      </c>
      <c r="B172" s="85"/>
      <c r="C172" s="85"/>
      <c r="D172" s="86"/>
      <c r="E172" s="87"/>
      <c r="F172" s="87"/>
      <c r="G172" s="117">
        <v>856873</v>
      </c>
      <c r="K172" s="117">
        <v>856873</v>
      </c>
    </row>
    <row r="173" spans="1:11">
      <c r="A173" s="76"/>
      <c r="B173" s="75"/>
      <c r="C173" s="75"/>
      <c r="D173" s="76"/>
      <c r="E173" s="76"/>
      <c r="F173" s="76"/>
      <c r="G173" s="76"/>
      <c r="K173" s="110"/>
    </row>
    <row r="174" spans="1:11">
      <c r="A174" s="84" t="s">
        <v>76</v>
      </c>
      <c r="B174" s="85"/>
      <c r="C174" s="85"/>
      <c r="D174" s="86"/>
      <c r="E174" s="87">
        <v>74163</v>
      </c>
      <c r="F174" s="87"/>
      <c r="G174" s="87">
        <f t="shared" si="11"/>
        <v>74163</v>
      </c>
      <c r="K174" s="69">
        <v>74163</v>
      </c>
    </row>
    <row r="175" spans="1:11">
      <c r="A175" s="76"/>
      <c r="B175" s="75"/>
      <c r="C175" s="75"/>
      <c r="D175" s="76"/>
      <c r="E175" s="76"/>
      <c r="F175" s="76"/>
      <c r="G175" s="76"/>
      <c r="K175" s="115"/>
    </row>
    <row r="176" spans="1:11">
      <c r="A176" s="84" t="s">
        <v>32</v>
      </c>
      <c r="B176" s="75">
        <v>10</v>
      </c>
      <c r="C176" s="75">
        <v>601</v>
      </c>
      <c r="D176" s="88"/>
      <c r="E176" s="87">
        <v>18795.005179999978</v>
      </c>
      <c r="F176" s="87"/>
      <c r="G176" s="87">
        <f t="shared" si="11"/>
        <v>18795.005179999978</v>
      </c>
      <c r="K176" s="69">
        <v>18795</v>
      </c>
    </row>
    <row r="178" spans="1:12">
      <c r="H178" s="110"/>
      <c r="I178" s="110"/>
      <c r="J178" s="110"/>
      <c r="K178" s="110"/>
      <c r="L178" s="110"/>
    </row>
    <row r="179" spans="1:12" ht="17.25">
      <c r="A179" s="74" t="s">
        <v>77</v>
      </c>
      <c r="B179" s="89"/>
      <c r="C179" s="89"/>
      <c r="D179" s="90"/>
      <c r="E179" s="77">
        <v>773089</v>
      </c>
      <c r="F179" s="77"/>
      <c r="G179" s="111">
        <f t="shared" si="11"/>
        <v>773089</v>
      </c>
      <c r="I179" s="111">
        <v>-244300</v>
      </c>
      <c r="J179" s="110"/>
      <c r="K179" s="111">
        <v>528789</v>
      </c>
      <c r="L179" s="110"/>
    </row>
    <row r="180" spans="1:12">
      <c r="A180" s="78" t="s">
        <v>14</v>
      </c>
      <c r="B180" s="89"/>
      <c r="C180" s="89"/>
      <c r="D180" s="90"/>
      <c r="E180" s="91">
        <v>667600</v>
      </c>
      <c r="F180" s="91"/>
      <c r="G180" s="112">
        <f t="shared" si="11"/>
        <v>667600</v>
      </c>
      <c r="I180" s="112">
        <v>-244300</v>
      </c>
      <c r="J180" s="110"/>
      <c r="K180" s="112">
        <v>423300</v>
      </c>
      <c r="L180" s="110"/>
    </row>
    <row r="181" spans="1:12">
      <c r="A181" s="78"/>
      <c r="B181" s="89"/>
      <c r="C181" s="89"/>
      <c r="D181" s="90"/>
      <c r="E181" s="91"/>
      <c r="F181" s="91"/>
      <c r="G181" s="110"/>
      <c r="I181" s="110"/>
      <c r="J181" s="110"/>
      <c r="K181" s="110"/>
      <c r="L181" s="110"/>
    </row>
    <row r="182" spans="1:12" ht="17.25">
      <c r="A182" s="74" t="s">
        <v>71</v>
      </c>
      <c r="B182" s="89"/>
      <c r="C182" s="89"/>
      <c r="D182" s="90"/>
      <c r="E182" s="77">
        <v>773089</v>
      </c>
      <c r="F182" s="77"/>
      <c r="G182" s="111">
        <f t="shared" si="11"/>
        <v>773089</v>
      </c>
      <c r="I182" s="111">
        <v>-244300</v>
      </c>
      <c r="J182" s="110"/>
      <c r="K182" s="111">
        <v>528789</v>
      </c>
      <c r="L182" s="110"/>
    </row>
    <row r="183" spans="1:12" ht="15.75">
      <c r="A183" s="97" t="s">
        <v>78</v>
      </c>
      <c r="B183" s="98"/>
      <c r="C183" s="98"/>
      <c r="D183" s="99"/>
      <c r="E183" s="100">
        <v>667600</v>
      </c>
      <c r="F183" s="100"/>
      <c r="G183" s="30">
        <f t="shared" si="11"/>
        <v>667600</v>
      </c>
      <c r="I183" s="30">
        <v>-244300</v>
      </c>
      <c r="J183" s="110"/>
      <c r="K183" s="30">
        <v>423300</v>
      </c>
      <c r="L183" s="110"/>
    </row>
    <row r="184" spans="1:12" ht="15.75">
      <c r="A184" s="101" t="s">
        <v>32</v>
      </c>
      <c r="B184" s="102"/>
      <c r="C184" s="102"/>
      <c r="D184" s="103"/>
      <c r="E184" s="104">
        <v>105489</v>
      </c>
      <c r="F184" s="104"/>
      <c r="G184" s="30">
        <f t="shared" si="11"/>
        <v>105489</v>
      </c>
      <c r="I184" s="110"/>
      <c r="J184" s="110"/>
      <c r="K184" s="114">
        <v>105489</v>
      </c>
      <c r="L184" s="110"/>
    </row>
    <row r="185" spans="1:12" ht="15.75">
      <c r="A185" s="82"/>
      <c r="B185" s="89"/>
      <c r="C185" s="89"/>
      <c r="D185" s="90"/>
      <c r="E185" s="90"/>
      <c r="F185" s="90"/>
      <c r="G185" s="110"/>
      <c r="I185" s="110"/>
      <c r="J185" s="110"/>
      <c r="K185" s="110"/>
      <c r="L185" s="110"/>
    </row>
    <row r="186" spans="1:12">
      <c r="A186" s="94" t="s">
        <v>79</v>
      </c>
      <c r="B186" s="89">
        <v>20</v>
      </c>
      <c r="C186" s="89">
        <v>50</v>
      </c>
      <c r="D186" s="93"/>
      <c r="E186" s="95">
        <v>244300</v>
      </c>
      <c r="F186" s="95"/>
      <c r="G186" s="69">
        <f t="shared" si="11"/>
        <v>244300</v>
      </c>
      <c r="I186" s="69">
        <v>-244300</v>
      </c>
      <c r="J186" s="110"/>
      <c r="K186" s="110"/>
      <c r="L186" s="110"/>
    </row>
    <row r="187" spans="1:12">
      <c r="A187" s="90"/>
      <c r="B187" s="89"/>
      <c r="C187" s="89"/>
      <c r="D187" s="90"/>
      <c r="E187" s="90"/>
      <c r="F187" s="90"/>
      <c r="G187" s="90"/>
      <c r="H187" s="110"/>
      <c r="I187" s="110"/>
      <c r="J187" s="110"/>
      <c r="K187" s="110"/>
      <c r="L187" s="110"/>
    </row>
    <row r="188" spans="1:12">
      <c r="A188" s="94" t="s">
        <v>80</v>
      </c>
      <c r="B188" s="92"/>
      <c r="C188" s="92"/>
      <c r="D188" s="93"/>
      <c r="E188" s="95">
        <v>423300</v>
      </c>
      <c r="F188" s="95"/>
      <c r="G188" s="27">
        <f t="shared" si="11"/>
        <v>423300</v>
      </c>
      <c r="H188" s="110"/>
      <c r="I188" s="110"/>
      <c r="J188" s="110"/>
      <c r="K188" s="69">
        <v>423300</v>
      </c>
      <c r="L188" s="110"/>
    </row>
    <row r="189" spans="1:12">
      <c r="A189" s="90"/>
      <c r="B189" s="89"/>
      <c r="C189" s="89"/>
      <c r="D189" s="90"/>
      <c r="E189" s="90"/>
      <c r="F189" s="90"/>
      <c r="G189" s="30"/>
      <c r="H189" s="110"/>
      <c r="I189" s="110"/>
      <c r="J189" s="110"/>
      <c r="K189" s="115"/>
      <c r="L189" s="110"/>
    </row>
    <row r="190" spans="1:12">
      <c r="A190" s="94" t="s">
        <v>32</v>
      </c>
      <c r="B190" s="89"/>
      <c r="C190" s="89"/>
      <c r="D190" s="96"/>
      <c r="E190" s="95">
        <v>105489</v>
      </c>
      <c r="F190" s="95"/>
      <c r="G190" s="95">
        <f t="shared" si="11"/>
        <v>105489</v>
      </c>
      <c r="H190" s="110"/>
      <c r="I190" s="110"/>
      <c r="J190" s="110"/>
      <c r="K190" s="69">
        <v>105489</v>
      </c>
      <c r="L190" s="110"/>
    </row>
    <row r="191" spans="1:12">
      <c r="H191" s="110"/>
      <c r="I191" s="110"/>
      <c r="J191" s="110"/>
      <c r="K191" s="110"/>
      <c r="L191" s="110"/>
    </row>
    <row r="193" spans="1:5">
      <c r="A193" s="72" t="s">
        <v>81</v>
      </c>
      <c r="B193" s="4"/>
      <c r="C193" s="4"/>
      <c r="D193" s="4"/>
      <c r="E193" s="31"/>
    </row>
  </sheetData>
  <mergeCells count="19">
    <mergeCell ref="K5:K6"/>
    <mergeCell ref="H5:H6"/>
    <mergeCell ref="I5:I6"/>
    <mergeCell ref="J5:J6"/>
    <mergeCell ref="B155:C155"/>
    <mergeCell ref="E5:E6"/>
    <mergeCell ref="B71:C71"/>
    <mergeCell ref="B96:C96"/>
    <mergeCell ref="B121:B125"/>
    <mergeCell ref="C121:C125"/>
    <mergeCell ref="D5:D6"/>
    <mergeCell ref="D121:D125"/>
    <mergeCell ref="B16:C16"/>
    <mergeCell ref="B17:C17"/>
    <mergeCell ref="A5:A6"/>
    <mergeCell ref="B5:B6"/>
    <mergeCell ref="C5:C6"/>
    <mergeCell ref="F5:F6"/>
    <mergeCell ref="G5:G6"/>
  </mergeCells>
  <pageMargins left="0.7" right="0.7" top="0.75" bottom="0.75" header="0.3" footer="0.3"/>
  <ignoredErrors>
    <ignoredError sqref="E8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88f980c058c503ba9ff3500404adbf1e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4032d46a31a3ff8174a0511ca22155f0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Teemad xmlns="548510c3-10e4-40d2-9e57-4ea0b9082f62" xsi:nil="true"/>
    <lcf76f155ced4ddcb4097134ff3c332f xmlns="548510c3-10e4-40d2-9e57-4ea0b9082f62">
      <Terms xmlns="http://schemas.microsoft.com/office/infopath/2007/PartnerControls"/>
    </lcf76f155ced4ddcb4097134ff3c332f>
    <eelarve xmlns="548510c3-10e4-40d2-9e57-4ea0b9082f6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04B1E3-4E21-44AC-8C78-036CD722091B}"/>
</file>

<file path=customXml/itemProps2.xml><?xml version="1.0" encoding="utf-8"?>
<ds:datastoreItem xmlns:ds="http://schemas.openxmlformats.org/officeDocument/2006/customXml" ds:itemID="{6C65D243-B974-4DEC-BCEE-91A5FB1EA880}"/>
</file>

<file path=customXml/itemProps3.xml><?xml version="1.0" encoding="utf-8"?>
<ds:datastoreItem xmlns:ds="http://schemas.openxmlformats.org/officeDocument/2006/customXml" ds:itemID="{9687B2A4-55D5-449B-9C11-F5222CE15C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Riina Senipalu - JUSTDIGI</cp:lastModifiedBy>
  <cp:revision/>
  <dcterms:created xsi:type="dcterms:W3CDTF">2025-12-12T07:02:53Z</dcterms:created>
  <dcterms:modified xsi:type="dcterms:W3CDTF">2026-06-15T08:34:16Z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2025-12-12T14:24:03Z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f910a43f-e847-48ce-8b8f-6e7bebdfad10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0x010100FF1A86EA2495854796F0D23C3EC2220B</vt:lpwstr>
  </property>
  <property fmtid="{D5CDD505-2E9C-101B-9397-08002B2CF9AE}" pid="11" name="MediaServiceImageTags">
    <vt:lpwstr/>
  </property>
</Properties>
</file>